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13_ncr:1_{5E7A5FAC-0DB7-4BFE-B4AF-F2D0861584B9}" xr6:coauthVersionLast="46" xr6:coauthVersionMax="46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<sst xmlns="http://schemas.openxmlformats.org/spreadsheetml/2006/main" count="854" uniqueCount="598">
  <si>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</si>
  <si>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</si>
  <si>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</si>
  <si>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</si>
  <si>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</si>
  <si>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</si>
  <si>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</si>
  <si>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</si>
  <si>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</si>
  <si>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</si>
  <si>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</si>
  <si>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</si>
  <si>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</si>
  <si>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</si>
  <si>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</si>
  <si>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</si>
  <si>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</si>
  <si>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</si>
  <si>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</si>
  <si>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</si>
  <si>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</si>
  <si>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</si>
  <si>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</si>
  <si>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</si>
  <si>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</si>
  <si>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</si>
  <si>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</si>
  <si>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</si>
  <si>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</si>
  <si>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</si>
  <si>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</si>
  <si>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</si>
  <si>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</si>
  <si>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</si>
  <si>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</si>
  <si>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</si>
  <si>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</si>
  <si>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</si>
  <si>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</si>
  <si>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</si>
  <si>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</si>
  <si>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</si>
  <si>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</si>
  <si>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</si>
  <si>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</si>
  <si>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</si>
  <si>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</si>
  <si>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</si>
  <si>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</si>
  <si>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</si>
  <si>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</si>
  <si>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</si>
  <si>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</si>
  <si>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</si>
  <si>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</si>
  <si>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</si>
  <si>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</si>
  <si>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</si>
  <si>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</si>
  <si>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</si>
  <si>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</si>
  <si>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</si>
  <si>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</si>
  <si>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</si>
  <si>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</si>
  <si>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</si>
  <si>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</si>
  <si>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</si>
  <si>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</si>
  <si>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</si>
  <si>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</si>
  <si>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</si>
  <si>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</si>
  <si>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</si>
  <si>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</si>
  <si>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</si>
  <si>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</si>
  <si>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</si>
  <si>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</si>
  <si>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</si>
  <si>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</si>
  <si>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</si>
  <si>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</si>
  <si>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</si>
  <si>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</si>
  <si>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</si>
  <si>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</si>
  <si>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</si>
  <si>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</si>
  <si>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</si>
  <si>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</si>
  <si>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</si>
  <si>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</si>
  <si>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</si>
  <si>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</si>
  <si>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</si>
  <si>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</si>
  <si>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</si>
  <si>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</si>
  <si>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</si>
  <si>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</si>
  <si>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</si>
  <si>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</si>
  <si>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</si>
  <si>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</si>
  <si>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</si>
  <si>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</si>
  <si>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</si>
  <si>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</si>
  <si>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</si>
  <si>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</si>
  <si>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</si>
  <si>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</si>
  <si>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</si>
  <si>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</si>
  <si>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</si>
  <si>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</si>
  <si>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</si>
  <si>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</si>
  <si>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</si>
  <si>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</si>
  <si>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</si>
  <si>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</si>
  <si>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</si>
  <si>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</si>
  <si>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</si>
  <si>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</si>
  <si>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</si>
  <si>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</si>
  <si>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</si>
  <si>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</si>
  <si>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</si>
  <si>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</si>
  <si>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</si>
  <si>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</si>
  <si>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</si>
  <si>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</si>
  <si>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</si>
  <si>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</si>
  <si>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</si>
  <si>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</si>
  <si>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</si>
  <si>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</si>
  <si>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</si>
  <si>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</si>
  <si>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</si>
  <si>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</si>
  <si>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</si>
  <si>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</si>
  <si>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</si>
  <si>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</si>
  <si>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</si>
  <si>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</si>
  <si>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</si>
  <si>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</si>
  <si>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</si>
  <si>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</si>
  <si>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</si>
  <si>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</si>
  <si>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</si>
  <si>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</si>
  <si>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</si>
  <si>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</si>
  <si>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</si>
  <si>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</si>
  <si>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</si>
  <si>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</si>
  <si>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</si>
  <si>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</si>
  <si>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</si>
  <si>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</si>
  <si>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</si>
  <si>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</si>
  <si>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</si>
  <si>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</si>
  <si>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</si>
  <si>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</si>
  <si>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</si>
  <si>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</si>
  <si>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</si>
  <si>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</si>
  <si>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</si>
  <si>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</si>
  <si>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</si>
  <si>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</si>
  <si>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</si>
  <si>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</si>
  <si>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</si>
  <si>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</si>
  <si>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</si>
  <si>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</si>
  <si>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</si>
  <si>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</si>
  <si>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</si>
  <si>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</si>
  <si>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</si>
  <si>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</si>
  <si>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</si>
  <si>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</si>
  <si>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</si>
  <si>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</si>
  <si>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</si>
  <si>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</si>
  <si>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</si>
  <si>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</si>
  <si>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</si>
  <si>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</si>
  <si>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</si>
  <si>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</si>
  <si>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</si>
  <si>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</si>
  <si>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</si>
  <si>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</si>
  <si>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</si>
  <si>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</si>
  <si>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</si>
  <si>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</si>
  <si>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</si>
  <si>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</si>
  <si>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</si>
  <si>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</si>
  <si>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</si>
  <si>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</si>
  <si>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</si>
  <si>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</si>
  <si>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</si>
  <si>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</si>
  <si>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</si>
  <si>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</si>
  <si>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</si>
  <si>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</si>
  <si>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</si>
  <si>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</si>
  <si>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</si>
  <si>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</si>
  <si>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</si>
  <si>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</si>
  <si>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</si>
  <si>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</si>
  <si>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</si>
  <si>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</si>
  <si>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</si>
  <si>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</si>
  <si>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</si>
  <si>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</si>
  <si>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</si>
  <si>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</si>
  <si>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</si>
  <si>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</si>
  <si>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</si>
  <si>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</si>
  <si>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</si>
  <si>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</si>
  <si>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</si>
  <si>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</si>
  <si>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</si>
  <si>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</si>
  <si>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</si>
  <si>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</si>
  <si>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</si>
  <si>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</si>
  <si>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</si>
  <si>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</si>
  <si>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</si>
  <si>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</si>
  <si>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</si>
  <si>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</si>
  <si>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</si>
  <si>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</si>
  <si>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</si>
  <si>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</si>
  <si>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</si>
  <si>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</si>
  <si>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</si>
  <si>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</si>
  <si>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</si>
  <si>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</si>
  <si>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</si>
  <si>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</si>
  <si>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</si>
  <si>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</si>
  <si>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</si>
  <si>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</si>
  <si>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</si>
  <si>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</si>
  <si>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</si>
  <si>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</si>
  <si>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</si>
  <si>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</si>
  <si>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</si>
  <si>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</si>
  <si>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</si>
  <si>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</si>
  <si>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</si>
  <si>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</si>
  <si>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</si>
  <si>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</si>
  <si>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</si>
  <si>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</si>
  <si>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</si>
  <si>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</si>
  <si>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</si>
  <si>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</si>
  <si>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</si>
  <si>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</si>
  <si>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</si>
  <si>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</si>
  <si>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</si>
  <si>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</si>
  <si>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</si>
  <si>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</si>
  <si>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</si>
  <si>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</si>
  <si>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</si>
  <si>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</si>
  <si>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</si>
  <si>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</si>
  <si>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</si>
  <si>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</si>
  <si>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</si>
  <si>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</si>
  <si>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</si>
  <si>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</si>
  <si>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</si>
  <si>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</si>
  <si>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</si>
  <si>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</si>
  <si>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</si>
  <si>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</si>
  <si>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</si>
  <si>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</si>
  <si>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</si>
  <si>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</si>
  <si>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</si>
  <si>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</si>
  <si>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</si>
  <si>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</si>
  <si>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</si>
  <si>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</si>
  <si>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</si>
  <si>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</si>
  <si>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</si>
  <si>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</si>
  <si>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</si>
  <si>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</si>
  <si>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</si>
  <si>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</si>
  <si>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</si>
  <si>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</si>
  <si>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</si>
  <si>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</si>
  <si>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</si>
  <si>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</si>
  <si>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</si>
  <si>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</si>
  <si>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</si>
  <si>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</si>
  <si>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</si>
  <si>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</si>
  <si>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</si>
  <si>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</si>
  <si>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</si>
  <si>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</si>
  <si>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</si>
  <si>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</si>
  <si>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</si>
  <si>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</si>
  <si>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</si>
  <si>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</si>
  <si>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</si>
  <si>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</si>
  <si>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</si>
  <si>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</si>
  <si>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</si>
  <si>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</si>
  <si>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</si>
  <si>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</si>
  <si>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</si>
  <si>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</si>
  <si>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</si>
  <si>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</si>
  <si>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</si>
  <si>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</si>
  <si>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</si>
  <si>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</si>
  <si>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</si>
  <si>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</si>
  <si>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</si>
  <si>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</si>
  <si>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</si>
  <si>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</si>
  <si>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</si>
  <si>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</si>
  <si>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</si>
  <si>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</si>
  <si>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</si>
  <si>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</si>
  <si>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</si>
  <si>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</si>
  <si>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</si>
  <si>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</si>
  <si>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</si>
  <si>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</si>
  <si>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</si>
  <si>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</si>
  <si>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</si>
  <si>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</si>
  <si>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</si>
  <si>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</si>
  <si>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</si>
  <si>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</si>
  <si>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</si>
  <si>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</si>
  <si>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</si>
  <si>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</si>
  <si>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</si>
  <si>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</si>
  <si>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</si>
  <si>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</si>
  <si>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</si>
  <si>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</si>
  <si>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</si>
  <si>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</si>
  <si>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</si>
  <si>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</si>
  <si>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</si>
  <si>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</si>
  <si>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</si>
  <si>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</si>
  <si>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</si>
  <si>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</si>
  <si>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</si>
  <si>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</si>
  <si>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</si>
  <si>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</si>
  <si>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</si>
  <si>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</si>
  <si>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</si>
  <si>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</si>
  <si>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</si>
  <si>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</si>
  <si>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</si>
  <si>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</si>
  <si>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</si>
  <si>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</si>
  <si>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</si>
  <si>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</si>
  <si>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</si>
  <si>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</si>
  <si>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</si>
  <si>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</si>
  <si>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</si>
  <si>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</si>
  <si>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</si>
  <si>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</si>
  <si>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</si>
  <si>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</si>
  <si>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</si>
  <si>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</si>
  <si>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</si>
  <si>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</si>
  <si>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</si>
  <si>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</si>
  <si>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</si>
  <si>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</si>
  <si>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</si>
  <si>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</si>
  <si>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</si>
  <si>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</si>
  <si>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</si>
  <si>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</si>
  <si>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</si>
  <si>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</si>
  <si>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</si>
  <si>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</si>
  <si>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</si>
  <si>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</si>
  <si>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</si>
  <si>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</si>
  <si>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</si>
  <si>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</si>
  <si>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</si>
  <si>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</si>
  <si>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</si>
  <si>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</si>
  <si>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</si>
  <si>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</si>
  <si>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</si>
  <si>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</si>
  <si>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</si>
  <si>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</si>
  <si>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</si>
  <si>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</si>
  <si>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</si>
  <si>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</si>
  <si>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</si>
  <si>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</si>
  <si>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</si>
  <si>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</si>
  <si>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</si>
  <si>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</si>
  <si>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</si>
  <si>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</si>
  <si>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</si>
  <si>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</si>
  <si>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</si>
  <si>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</si>
  <si>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</si>
  <si>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</si>
  <si>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</si>
  <si>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</si>
  <si>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</si>
  <si>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</si>
  <si>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</si>
  <si>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</si>
  <si>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</si>
  <si>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</si>
  <si>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</si>
  <si>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</si>
  <si>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</si>
  <si>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</si>
  <si>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</si>
  <si>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</si>
  <si>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</si>
  <si>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</si>
  <si>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</si>
  <si>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</si>
  <si>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</si>
  <si>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</si>
  <si>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</si>
  <si>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</si>
  <si>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</si>
  <si>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</si>
  <si>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</si>
  <si>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</si>
  <si>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</si>
  <si>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</si>
  <si>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</si>
  <si>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</si>
  <si>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</si>
  <si>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</si>
  <si>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</si>
  <si>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</si>
  <si>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</si>
  <si>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</si>
  <si>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</si>
  <si>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</si>
  <si>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</si>
  <si>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</si>
  <si>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</si>
  <si>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</si>
  <si>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</si>
  <si>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</si>
  <si>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</si>
  <si>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</si>
  <si>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</si>
  <si>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</si>
  <si>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</si>
  <si>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</si>
  <si>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</si>
  <si>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</si>
  <si>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</si>
  <si>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</si>
  <si>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</si>
  <si>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</si>
  <si>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</si>
  <si>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</si>
  <si>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</si>
  <si>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</si>
  <si>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</si>
  <si>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</si>
  <si>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</si>
  <si>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</si>
  <si>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</si>
  <si>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</si>
  <si>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</si>
  <si>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</si>
  <si>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</si>
  <si>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</si>
  <si>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</si>
  <si>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</si>
  <si>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</si>
  <si>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</si>
  <si>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</si>
  <si>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</si>
  <si>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</si>
  <si>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</si>
  <si>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</si>
  <si>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</si>
  <si>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</si>
  <si>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</si>
  <si>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</si>
  <si>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</si>
  <si>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</si>
  <si>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</si>
  <si>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INSTITUTO MUNICIPAL DE VIVIENDA DE SAN MIGUEL DE ALLENDE, GTO.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</si>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</sst>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47</xdr:row>
      <xdr:rowOff>80555</xdr:rowOff>
    </xdr:from>
    <xdr:to>
      <xdr:col>1</xdr:col>
      <xdr:colOff>4733925</xdr:colOff>
      <xdr:row>52</xdr:row>
      <xdr:rowOff>56996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A5ACDE-618A-4076-B7D5-FCF6389E5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7081430"/>
          <a:ext cx="4819650" cy="690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218</xdr:row>
      <xdr:rowOff>1</xdr:rowOff>
    </xdr:from>
    <xdr:to>
      <xdr:col>2</xdr:col>
      <xdr:colOff>857250</xdr:colOff>
      <xdr:row>224</xdr:row>
      <xdr:rowOff>58833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9398C2-8E91-4A94-AA8F-70A87F01B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3528001"/>
          <a:ext cx="6391275" cy="9160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174</xdr:row>
      <xdr:rowOff>79375</xdr:rowOff>
    </xdr:from>
    <xdr:to>
      <xdr:col>4</xdr:col>
      <xdr:colOff>1570553</xdr:colOff>
      <xdr:row>183</xdr:row>
      <xdr:rowOff>22071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9428AC-55FE-4494-B3A3-86A32DD5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25320625"/>
          <a:ext cx="8571428" cy="12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1</xdr:rowOff>
    </xdr:from>
    <xdr:to>
      <xdr:col>3</xdr:col>
      <xdr:colOff>771525</xdr:colOff>
      <xdr:row>39</xdr:row>
      <xdr:rowOff>74740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8F132A-80A1-4C13-B404-4226177DC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5238751"/>
          <a:ext cx="5505450" cy="7891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145</xdr:row>
      <xdr:rowOff>1</xdr:rowOff>
    </xdr:from>
    <xdr:to>
      <xdr:col>3</xdr:col>
      <xdr:colOff>1076325</xdr:colOff>
      <xdr:row>151</xdr:row>
      <xdr:rowOff>49277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65617D-D648-4E8E-8882-4A98543ED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097876"/>
          <a:ext cx="6324600" cy="9065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1</xdr:rowOff>
    </xdr:from>
    <xdr:to>
      <xdr:col>3</xdr:col>
      <xdr:colOff>38100</xdr:colOff>
      <xdr:row>33</xdr:row>
      <xdr:rowOff>63818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69D249-DDB0-42D5-8274-A4239243C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4429126"/>
          <a:ext cx="5429250" cy="7781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45</xdr:row>
      <xdr:rowOff>32895</xdr:rowOff>
    </xdr:from>
    <xdr:to>
      <xdr:col>3</xdr:col>
      <xdr:colOff>560860</xdr:colOff>
      <xdr:row>50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9B8B01-3864-45DA-889D-4272CA208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6881370"/>
          <a:ext cx="5551960" cy="7957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2</xdr:col>
      <xdr:colOff>744904</xdr:colOff>
      <xdr:row>66</xdr:row>
      <xdr:rowOff>28697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90450E-00AD-42F2-9982-485F1BFC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635" y="9231923"/>
          <a:ext cx="5312019" cy="761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40" sqref="D4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595</v>
      </c>
      <c r="B1" s="162"/>
      <c r="C1" s="104" t="s">
        <v>494</v>
      </c>
      <c r="D1" s="105">
        <v>2026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149999999999999" customHeight="1" x14ac:dyDescent="0.2">
      <c r="A3" s="165" t="s">
        <v>596</v>
      </c>
      <c r="B3" s="166"/>
      <c r="C3" s="10" t="s">
        <v>496</v>
      </c>
      <c r="D3" s="107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92" zoomScaleNormal="100" workbookViewId="0">
      <selection activeCell="B219" sqref="B21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595</v>
      </c>
      <c r="B1" s="164"/>
      <c r="C1" s="164"/>
      <c r="D1" s="10" t="s">
        <v>497</v>
      </c>
      <c r="E1" s="18">
        <v>2026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596</v>
      </c>
      <c r="B3" s="164"/>
      <c r="C3" s="164"/>
      <c r="D3" s="10" t="s">
        <v>499</v>
      </c>
      <c r="E3" s="18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1874167.21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16479.72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16479.72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16479.72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1673098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1673098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1673098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184589.49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184589.49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184589.49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996248.76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977871.75</v>
      </c>
      <c r="D95" s="112">
        <f>C95/$C$94</f>
        <v>0.9815537938536556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351608.37</v>
      </c>
      <c r="D96" s="112">
        <f t="shared" ref="D96:D159" si="0">C96/$C$94</f>
        <v>0.35293230377521373</v>
      </c>
      <c r="E96" s="41"/>
    </row>
    <row r="97" spans="1:5" x14ac:dyDescent="0.2">
      <c r="A97" s="43">
        <v>5111</v>
      </c>
      <c r="B97" s="41" t="s">
        <v>279</v>
      </c>
      <c r="C97" s="141">
        <v>289808.37</v>
      </c>
      <c r="D97" s="44">
        <f t="shared" si="0"/>
        <v>0.2908996042313769</v>
      </c>
      <c r="E97" s="41"/>
    </row>
    <row r="98" spans="1:5" x14ac:dyDescent="0.2">
      <c r="A98" s="43">
        <v>5112</v>
      </c>
      <c r="B98" s="41" t="s">
        <v>280</v>
      </c>
      <c r="C98" s="141">
        <v>52200</v>
      </c>
      <c r="D98" s="44">
        <f t="shared" si="0"/>
        <v>5.2396552041881587E-2</v>
      </c>
      <c r="E98" s="41"/>
    </row>
    <row r="99" spans="1:5" x14ac:dyDescent="0.2">
      <c r="A99" s="43">
        <v>5113</v>
      </c>
      <c r="B99" s="41" t="s">
        <v>281</v>
      </c>
      <c r="C99" s="141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282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1">
        <v>9600</v>
      </c>
      <c r="D101" s="44">
        <f t="shared" si="0"/>
        <v>9.6361475019552337E-3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55670.94</v>
      </c>
      <c r="D103" s="112">
        <f t="shared" si="0"/>
        <v>5.5880561397135389E-2</v>
      </c>
      <c r="E103" s="41"/>
    </row>
    <row r="104" spans="1:5" x14ac:dyDescent="0.2">
      <c r="A104" s="43">
        <v>5121</v>
      </c>
      <c r="B104" s="41" t="s">
        <v>286</v>
      </c>
      <c r="C104" s="141">
        <v>4972.25</v>
      </c>
      <c r="D104" s="44">
        <f t="shared" si="0"/>
        <v>4.9909723350621783E-3</v>
      </c>
      <c r="E104" s="41"/>
    </row>
    <row r="105" spans="1:5" x14ac:dyDescent="0.2">
      <c r="A105" s="43">
        <v>5122</v>
      </c>
      <c r="B105" s="41" t="s">
        <v>287</v>
      </c>
      <c r="C105" s="141">
        <v>417</v>
      </c>
      <c r="D105" s="44">
        <f t="shared" si="0"/>
        <v>4.1857015711618047E-4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290</v>
      </c>
      <c r="C108" s="141">
        <v>31113.82</v>
      </c>
      <c r="D108" s="44">
        <f t="shared" si="0"/>
        <v>3.1230974882217169E-2</v>
      </c>
      <c r="E108" s="41"/>
    </row>
    <row r="109" spans="1:5" x14ac:dyDescent="0.2">
      <c r="A109" s="43">
        <v>5126</v>
      </c>
      <c r="B109" s="41" t="s">
        <v>291</v>
      </c>
      <c r="C109" s="141">
        <v>19167.87</v>
      </c>
      <c r="D109" s="44">
        <f t="shared" si="0"/>
        <v>1.924004402273986E-2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570592.43999999994</v>
      </c>
      <c r="D113" s="112">
        <f t="shared" si="0"/>
        <v>0.57274092868130644</v>
      </c>
      <c r="E113" s="41"/>
    </row>
    <row r="114" spans="1:5" x14ac:dyDescent="0.2">
      <c r="A114" s="43">
        <v>5131</v>
      </c>
      <c r="B114" s="41" t="s">
        <v>296</v>
      </c>
      <c r="C114" s="141">
        <v>6305.97</v>
      </c>
      <c r="D114" s="44">
        <f t="shared" si="0"/>
        <v>6.3297142773859009E-3</v>
      </c>
      <c r="E114" s="41"/>
    </row>
    <row r="115" spans="1:5" x14ac:dyDescent="0.2">
      <c r="A115" s="43">
        <v>5132</v>
      </c>
      <c r="B115" s="41" t="s">
        <v>297</v>
      </c>
      <c r="C115" s="141">
        <v>17400</v>
      </c>
      <c r="D115" s="44">
        <f t="shared" si="0"/>
        <v>1.7465517347293864E-2</v>
      </c>
      <c r="E115" s="41"/>
    </row>
    <row r="116" spans="1:5" x14ac:dyDescent="0.2">
      <c r="A116" s="43">
        <v>5133</v>
      </c>
      <c r="B116" s="41" t="s">
        <v>298</v>
      </c>
      <c r="C116" s="141">
        <v>455146.1</v>
      </c>
      <c r="D116" s="44">
        <f t="shared" si="0"/>
        <v>0.456859891097882</v>
      </c>
      <c r="E116" s="41"/>
    </row>
    <row r="117" spans="1:5" x14ac:dyDescent="0.2">
      <c r="A117" s="43">
        <v>5134</v>
      </c>
      <c r="B117" s="41" t="s">
        <v>299</v>
      </c>
      <c r="C117" s="141">
        <v>5591.73</v>
      </c>
      <c r="D117" s="44">
        <f t="shared" si="0"/>
        <v>5.6127849032404312E-3</v>
      </c>
      <c r="E117" s="41"/>
    </row>
    <row r="118" spans="1:5" x14ac:dyDescent="0.2">
      <c r="A118" s="43">
        <v>5135</v>
      </c>
      <c r="B118" s="41" t="s">
        <v>300</v>
      </c>
      <c r="C118" s="141">
        <v>71132.479999999996</v>
      </c>
      <c r="D118" s="44">
        <f t="shared" si="0"/>
        <v>7.1400319735404227E-2</v>
      </c>
      <c r="E118" s="41"/>
    </row>
    <row r="119" spans="1:5" x14ac:dyDescent="0.2">
      <c r="A119" s="43">
        <v>5136</v>
      </c>
      <c r="B119" s="41" t="s">
        <v>301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302</v>
      </c>
      <c r="C120" s="141">
        <v>533.99</v>
      </c>
      <c r="D120" s="44">
        <f t="shared" si="0"/>
        <v>5.3600066714261201E-4</v>
      </c>
      <c r="E120" s="41"/>
    </row>
    <row r="121" spans="1:5" x14ac:dyDescent="0.2">
      <c r="A121" s="43">
        <v>5138</v>
      </c>
      <c r="B121" s="41" t="s">
        <v>303</v>
      </c>
      <c r="C121" s="141">
        <v>461.92</v>
      </c>
      <c r="D121" s="44">
        <f t="shared" si="0"/>
        <v>4.6365929730241272E-4</v>
      </c>
      <c r="E121" s="41"/>
    </row>
    <row r="122" spans="1:5" x14ac:dyDescent="0.2">
      <c r="A122" s="43">
        <v>5139</v>
      </c>
      <c r="B122" s="41" t="s">
        <v>304</v>
      </c>
      <c r="C122" s="141">
        <v>14020.25</v>
      </c>
      <c r="D122" s="44">
        <f t="shared" si="0"/>
        <v>1.4073041355654988E-2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18377.009999999998</v>
      </c>
      <c r="D181" s="112">
        <f t="shared" si="1"/>
        <v>1.8446206146344412E-2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18377.009999999998</v>
      </c>
      <c r="D182" s="112">
        <f t="shared" si="1"/>
        <v>1.8446206146344412E-2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15032.85</v>
      </c>
      <c r="D185" s="44">
        <f t="shared" si="1"/>
        <v>1.5089454164038308E-2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3220.04</v>
      </c>
      <c r="D187" s="44">
        <f t="shared" si="1"/>
        <v>3.232164625228743E-3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124.12</v>
      </c>
      <c r="D189" s="44">
        <f t="shared" si="1"/>
        <v>1.2458735707736288E-4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C183" sqref="C18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330.21</v>
      </c>
      <c r="D15" s="143">
        <v>330.21</v>
      </c>
      <c r="E15" s="143">
        <v>330.21</v>
      </c>
      <c r="F15" s="143">
        <v>330.21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0.01</v>
      </c>
      <c r="D20" s="143">
        <v>0.01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289539.40000000002</v>
      </c>
      <c r="D23" s="143">
        <v>289539.40000000002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18560</v>
      </c>
      <c r="D24" s="143">
        <v>18560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172800.01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136</v>
      </c>
      <c r="C33" s="143">
        <v>172800.01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44000005.479999997</v>
      </c>
      <c r="E46" s="14" t="str">
        <f>IF(OR(C46&lt;&gt;0),"","SIN INFORMACIÓN QUE REVELAR")</f>
        <v/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16110899.4</v>
      </c>
      <c r="D56" s="143">
        <f>SUM(D57:D63)</f>
        <v>15032.85</v>
      </c>
      <c r="E56" s="143">
        <f>SUM(E57:E63)</f>
        <v>561226.49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14322409.66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1788489.74</v>
      </c>
      <c r="D59" s="143">
        <v>15032.85</v>
      </c>
      <c r="E59" s="143">
        <v>561226.49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1145740.3400000001</v>
      </c>
      <c r="D64" s="143">
        <f t="shared" ref="D64:E64" si="0">SUM(D65:D72)</f>
        <v>3220.04</v>
      </c>
      <c r="E64" s="143">
        <f t="shared" si="0"/>
        <v>1266466.7599999998</v>
      </c>
    </row>
    <row r="65" spans="1:9" x14ac:dyDescent="0.2">
      <c r="A65" s="16">
        <v>1241</v>
      </c>
      <c r="B65" s="14" t="s">
        <v>157</v>
      </c>
      <c r="C65" s="143">
        <v>415086.51</v>
      </c>
      <c r="D65" s="143">
        <v>3220.04</v>
      </c>
      <c r="E65" s="143">
        <v>534870.51</v>
      </c>
    </row>
    <row r="66" spans="1:9" x14ac:dyDescent="0.2">
      <c r="A66" s="16">
        <v>1242</v>
      </c>
      <c r="B66" s="14" t="s">
        <v>158</v>
      </c>
      <c r="C66" s="143">
        <v>7265.83</v>
      </c>
      <c r="D66" s="143">
        <v>0</v>
      </c>
      <c r="E66" s="143">
        <v>7265.83</v>
      </c>
    </row>
    <row r="67" spans="1:9" x14ac:dyDescent="0.2">
      <c r="A67" s="16">
        <v>1243</v>
      </c>
      <c r="B67" s="14" t="s">
        <v>159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160</v>
      </c>
      <c r="C68" s="143">
        <v>723388</v>
      </c>
      <c r="D68" s="143">
        <v>0</v>
      </c>
      <c r="E68" s="143">
        <v>723388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0</v>
      </c>
      <c r="D70" s="143">
        <v>0</v>
      </c>
      <c r="E70" s="143">
        <v>942.42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11427.16</v>
      </c>
      <c r="D76" s="143">
        <f>SUM(D77:D81)</f>
        <v>124.12</v>
      </c>
      <c r="E76" s="143">
        <f>SUM(E77:E81)</f>
        <v>11707.78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11427.16</v>
      </c>
      <c r="D77" s="143">
        <v>124.12</v>
      </c>
      <c r="E77" s="143">
        <v>11707.78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182637.2</v>
      </c>
      <c r="D110" s="143">
        <f>SUM(D111:D119)</f>
        <v>182637.2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122834</v>
      </c>
      <c r="D111" s="143">
        <f>C111</f>
        <v>122834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0</v>
      </c>
      <c r="D112" s="143">
        <f t="shared" ref="D112:D119" si="1">C112</f>
        <v>0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11788.67</v>
      </c>
      <c r="D117" s="143">
        <f t="shared" si="1"/>
        <v>11788.67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48014.53</v>
      </c>
      <c r="D119" s="143">
        <f t="shared" si="1"/>
        <v>48014.53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50000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16">
        <v>2161</v>
      </c>
      <c r="B128" s="14" t="s">
        <v>203</v>
      </c>
      <c r="C128" s="143">
        <v>50000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B35" sqref="B35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595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596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23873095.739999998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877918.45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13438046.98</v>
      </c>
    </row>
    <row r="17" spans="1:5" x14ac:dyDescent="0.2">
      <c r="A17" s="26">
        <v>3230</v>
      </c>
      <c r="B17" s="22" t="s">
        <v>388</v>
      </c>
      <c r="C17" s="146">
        <f>SUM(C18:C21)</f>
        <v>39656038.100000001</v>
      </c>
    </row>
    <row r="18" spans="1:5" x14ac:dyDescent="0.2">
      <c r="A18" s="26">
        <v>3231</v>
      </c>
      <c r="B18" s="22" t="s">
        <v>389</v>
      </c>
      <c r="C18" s="146">
        <v>39656038.100000001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-1386074.95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-1386074.95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36" zoomScaleNormal="100" workbookViewId="0">
      <selection activeCell="D172" sqref="D172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595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596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16266827.76</v>
      </c>
      <c r="D10" s="146">
        <v>15178290.279999999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16266827.76</v>
      </c>
      <c r="D16" s="147">
        <f>SUM(D9:D15)</f>
        <v>15178290.279999999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0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0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0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877918.45</v>
      </c>
      <c r="D48" s="147">
        <v>1284084.5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22255.98</v>
      </c>
      <c r="D49" s="147">
        <f>D54+D66+D94+D97+D50</f>
        <v>80216.17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18377.009999999998</v>
      </c>
      <c r="D66" s="147">
        <f>D67+D76+D79+D85</f>
        <v>80216.17</v>
      </c>
    </row>
    <row r="67" spans="1:4" x14ac:dyDescent="0.2">
      <c r="A67" s="26">
        <v>5510</v>
      </c>
      <c r="B67" s="22" t="s">
        <v>357</v>
      </c>
      <c r="C67" s="146">
        <f>SUM(C68:C75)</f>
        <v>18377.009999999998</v>
      </c>
      <c r="D67" s="146">
        <f>SUM(D68:D75)</f>
        <v>80216.17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15032.85</v>
      </c>
      <c r="D70" s="146">
        <v>60131.41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3220.04</v>
      </c>
      <c r="D72" s="146">
        <v>19588.28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124.12</v>
      </c>
      <c r="D74" s="146">
        <v>496.48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3878.97</v>
      </c>
      <c r="D97" s="147">
        <f>SUM(D98:D102)</f>
        <v>0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3878.97</v>
      </c>
      <c r="D100" s="146">
        <v>0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900174.42999999993</v>
      </c>
      <c r="D139" s="147">
        <f>D48+D49-D103-D106</f>
        <v>1364300.67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B29" sqref="B29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595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596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1874167.21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1874167.21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E55" sqref="E55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595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596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977871.75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18377.009999999998</v>
      </c>
    </row>
    <row r="32" spans="1:3" x14ac:dyDescent="0.2">
      <c r="A32" s="76" t="s">
        <v>469</v>
      </c>
      <c r="B32" s="63" t="s">
        <v>357</v>
      </c>
      <c r="C32" s="93">
        <v>18377.009999999998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996248.76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B38" sqref="B3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545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6795672.6600000001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-4921505.45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-1874167.21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546</v>
      </c>
      <c r="C48" s="192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-6795672.6600000001</v>
      </c>
    </row>
    <row r="51" spans="1:3" x14ac:dyDescent="0.2">
      <c r="A51" s="22">
        <v>8220</v>
      </c>
      <c r="B51" s="103" t="s">
        <v>46</v>
      </c>
      <c r="C51" s="160">
        <v>2334083.2999999998</v>
      </c>
    </row>
    <row r="52" spans="1:3" x14ac:dyDescent="0.2">
      <c r="A52" s="22">
        <v>8230</v>
      </c>
      <c r="B52" s="103" t="s">
        <v>592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3483717.61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3878.97</v>
      </c>
    </row>
    <row r="56" spans="1:3" x14ac:dyDescent="0.2">
      <c r="A56" s="22">
        <v>8270</v>
      </c>
      <c r="B56" s="103" t="s">
        <v>42</v>
      </c>
      <c r="C56" s="160">
        <v>973992.78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lastPrinted>2019-02-13T21:19:08Z</cp:lastPrinted>
  <dcterms:created xsi:type="dcterms:W3CDTF">2012-12-11T20:36:24Z</dcterms:created>
  <dcterms:modified xsi:type="dcterms:W3CDTF">2026-04-22T19:26:32Z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