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4TO TRIM CTA PUB SAP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B8" i="2"/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G42" i="3" s="1"/>
  <c r="F53" i="3"/>
  <c r="E53" i="3"/>
  <c r="D53" i="3"/>
  <c r="C53" i="3"/>
  <c r="C42" i="3" s="1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E27" i="4"/>
  <c r="B27" i="4"/>
  <c r="F42" i="3"/>
  <c r="F79" i="3" s="1"/>
  <c r="H53" i="3"/>
  <c r="G5" i="3"/>
  <c r="G79" i="3" s="1"/>
  <c r="D5" i="3"/>
  <c r="D79" i="3" s="1"/>
  <c r="C5" i="3"/>
  <c r="C79" i="3" s="1"/>
  <c r="C26" i="2"/>
  <c r="F79" i="1"/>
  <c r="H108" i="1"/>
  <c r="H57" i="1"/>
  <c r="H53" i="1"/>
  <c r="H43" i="1"/>
  <c r="H33" i="1"/>
  <c r="H23" i="1"/>
  <c r="C4" i="1"/>
  <c r="C154" i="1" s="1"/>
  <c r="G4" i="1"/>
  <c r="G154" i="1" s="1"/>
  <c r="H13" i="1"/>
  <c r="D4" i="1"/>
  <c r="D154" i="1" s="1"/>
  <c r="F4" i="1"/>
  <c r="F154" i="1" s="1"/>
  <c r="D16" i="4"/>
  <c r="D27" i="4" s="1"/>
  <c r="G16" i="4"/>
  <c r="E5" i="3"/>
  <c r="H6" i="3"/>
  <c r="G16" i="2"/>
  <c r="G5" i="2"/>
  <c r="E79" i="1"/>
  <c r="H80" i="1"/>
  <c r="E4" i="1"/>
  <c r="H5" i="1"/>
  <c r="H79" i="1"/>
  <c r="H5" i="3"/>
  <c r="C27" i="4"/>
  <c r="E42" i="3"/>
  <c r="G11" i="4"/>
  <c r="G4" i="4" s="1"/>
  <c r="G27" i="4" l="1"/>
  <c r="H42" i="3"/>
  <c r="G26" i="2"/>
  <c r="H4" i="1"/>
  <c r="H154" i="1" s="1"/>
  <c r="H79" i="3"/>
  <c r="E154" i="1"/>
  <c r="E79" i="3"/>
</calcChain>
</file>

<file path=xl/sharedStrings.xml><?xml version="1.0" encoding="utf-8"?>
<sst xmlns="http://schemas.openxmlformats.org/spreadsheetml/2006/main" count="472" uniqueCount="330">
  <si>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</si>
  <si>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</si>
  <si>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</si>
  <si>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</si>
  <si>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</si>
  <si>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</si>
  <si>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</si>
  <si>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</si>
  <si>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</si>
  <si>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</si>
  <si>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</si>
  <si>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</si>
  <si>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</si>
  <si>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</si>
  <si>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</si>
  <si>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</si>
  <si>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</si>
  <si>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</si>
  <si>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</si>
  <si>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</si>
  <si>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</si>
  <si>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</si>
  <si>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</si>
  <si>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</si>
  <si>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</si>
  <si>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</si>
  <si>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</si>
  <si>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</si>
  <si>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</si>
  <si>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</si>
  <si>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</si>
  <si>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</si>
  <si>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</si>
  <si>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</si>
  <si>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</si>
  <si>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</si>
  <si>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</si>
  <si>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</si>
  <si>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</si>
  <si>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</si>
  <si>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</si>
  <si>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</si>
  <si>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</si>
  <si>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</si>
  <si>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</si>
  <si>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</si>
  <si>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</si>
  <si>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</si>
  <si>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</si>
  <si>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</si>
  <si>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</si>
  <si>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</si>
  <si>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</si>
  <si>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</si>
  <si>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</si>
  <si>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</si>
  <si>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</si>
  <si>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</si>
  <si>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</si>
  <si>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</si>
  <si>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</si>
  <si>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</si>
  <si>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</si>
  <si>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</si>
  <si>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</si>
  <si>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</si>
  <si>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</si>
  <si>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</si>
  <si>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</si>
  <si>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</si>
  <si>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</si>
  <si>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</si>
  <si>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</si>
  <si>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</si>
  <si>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</si>
  <si>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</si>
  <si>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</si>
  <si>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</si>
  <si>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</si>
  <si>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</si>
  <si>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</si>
  <si>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</si>
  <si>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</si>
  <si>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</si>
  <si>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</si>
  <si>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</si>
  <si>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</si>
  <si>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</si>
  <si>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</si>
  <si>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</si>
  <si>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</si>
  <si>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</si>
  <si>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</si>
  <si>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</si>
  <si>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</si>
  <si>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</si>
  <si>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</si>
  <si>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</si>
  <si>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</si>
  <si>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</si>
  <si>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</si>
  <si>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</si>
  <si>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</si>
  <si>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</si>
  <si>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</si>
  <si>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</si>
  <si>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</si>
  <si>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</si>
  <si>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</si>
  <si>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</si>
  <si>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</si>
  <si>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</si>
  <si>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</si>
  <si>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</si>
  <si>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</si>
  <si>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</si>
  <si>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</si>
  <si>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</si>
  <si>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</si>
  <si>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</si>
  <si>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</si>
  <si>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</si>
  <si>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</si>
  <si>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</si>
  <si>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</si>
  <si>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</si>
  <si>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</si>
  <si>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</si>
  <si>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</si>
  <si>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</si>
  <si>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</si>
  <si>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</si>
  <si>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</si>
  <si>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</si>
  <si>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</si>
  <si>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</si>
  <si>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</si>
  <si>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</si>
  <si>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</si>
  <si>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</si>
  <si>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</si>
  <si>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</si>
  <si>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</si>
  <si>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</si>
  <si>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</si>
  <si>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</si>
  <si>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</si>
  <si>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</si>
  <si>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</si>
  <si>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</si>
  <si>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</si>
  <si>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</si>
  <si>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</si>
  <si>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</si>
  <si>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</si>
  <si>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</si>
  <si>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</si>
  <si>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</si>
  <si>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</si>
  <si>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</si>
  <si>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</si>
  <si>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</si>
  <si>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</si>
  <si>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</si>
  <si>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</si>
  <si>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</si>
  <si>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</si>
  <si>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</si>
  <si>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</si>
  <si>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</si>
  <si>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</si>
  <si>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</si>
  <si>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</si>
  <si>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</si>
  <si>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</si>
  <si>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</si>
  <si>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</si>
  <si>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</si>
  <si>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</si>
  <si>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</si>
  <si>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</si>
  <si>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</si>
  <si>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</si>
  <si>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</si>
  <si>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</si>
  <si>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</si>
  <si>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</si>
  <si>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</si>
  <si>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</si>
  <si>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</si>
  <si>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</si>
  <si>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</si>
  <si>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</si>
  <si>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</si>
  <si>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</si>
  <si>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</si>
  <si>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</si>
  <si>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</si>
  <si>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</si>
  <si>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</si>
  <si>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</si>
  <si>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</si>
  <si>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</si>
  <si>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</si>
  <si>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</si>
  <si>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</si>
  <si>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</si>
  <si>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</si>
  <si>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</si>
  <si>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</si>
  <si>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</si>
  <si>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</si>
  <si>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</si>
  <si>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</si>
  <si>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</si>
  <si>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</si>
  <si>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</si>
  <si>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</si>
  <si>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</si>
  <si>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</si>
  <si>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</si>
  <si>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</si>
  <si>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</si>
  <si>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</si>
  <si>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</si>
  <si>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</si>
  <si>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</si>
  <si>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</si>
  <si>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</si>
  <si>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</si>
  <si>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</si>
  <si>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</si>
  <si>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</si>
  <si>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</si>
  <si>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</si>
  <si>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</si>
  <si>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</si>
  <si>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</si>
  <si>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</si>
  <si>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</si>
  <si>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</si>
  <si>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</si>
  <si>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</si>
  <si>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</si>
  <si>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</si>
  <si>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</si>
  <si>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</si>
  <si>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</si>
  <si>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</si>
  <si>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</si>
  <si>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</si>
  <si>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</si>
  <si>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</si>
  <si>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</si>
  <si>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</si>
  <si>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</si>
  <si>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</si>
  <si>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</si>
  <si>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</si>
  <si>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</si>
  <si>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</si>
  <si>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</si>
  <si>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</si>
  <si>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</si>
  <si>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</si>
  <si>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</si>
  <si>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</si>
  <si>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</si>
  <si>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</si>
  <si>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</si>
  <si>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</si>
  <si>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</si>
  <si>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</si>
  <si>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</si>
  <si>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</si>
  <si>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</si>
  <si>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</si>
  <si>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</si>
  <si>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</si>
  <si>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</si>
  <si>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</si>
  <si>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</si>
  <si>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</si>
  <si>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</si>
  <si>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</si>
  <si>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</si>
  <si>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</si>
  <si>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</si>
  <si>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</si>
  <si>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</si>
  <si>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</si>
  <si>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</si>
  <si>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</si>
  <si>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</si>
  <si>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</si>
  <si>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</si>
  <si>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</si>
  <si>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</si>
  <si>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</si>
  <si>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</si>
  <si>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</si>
  <si>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</si>
  <si>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</si>
  <si>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</si>
  <si>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</si>
  <si>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</si>
  <si>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</si>
  <si>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</si>
  <si>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</si>
  <si>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</si>
  <si>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</si>
  <si>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</si>
  <si>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</si>
  <si>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</si>
  <si>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</si>
  <si>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</si>
  <si>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</si>
  <si>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</si>
  <si>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</si>
  <si>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</si>
  <si>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</si>
  <si>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</si>
  <si>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</si>
  <si>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</si>
  <si>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</si>
  <si>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MUNICIPAL DE VIVIENDA DE SAN MIGUEL DE ALLENDE, GTO.
Clasificación por Objeto del Gasto (Capítulo y Concepto)
al 31 de Diciembre de 2017
PESOS</t>
  </si>
  <si>
    <t>INSTITUTO MUNICIPAL DE VIVIENDA DE SAN MIGUEL DE ALLENDE, GTO.
Estado Analítico del Ejercicio del Presupuesto de Egresos Detallado - LDF
Clasificación Administrativa
al 31 de Diciembre de 2017
PESOS</t>
  </si>
  <si>
    <t>INSTITUTO MUNICIPAL DE VIVIENDA DE SAN MIGUEL DE ALLENDE, GTO.
Estado Analítico del Ejercicio del Presupuesto de Egresos Detallado - LDF
Clasificación Funcional (Finalidad y Función)
al 31 de Diciembre de 2017
PESOS</t>
  </si>
  <si>
    <t>INSTITUTO MUNICIPAL DE VIVIENDA DE SAN MIGUEL DE ALLENDE, GTO.
Estado Analítico del Ejercicio del Presupuesto de Egresos Detallado - LDF
Clasificación de Servicios Personales por Categoría
al 31 de Diciembre de 2017
PESOS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</si>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</sst>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C1" workbookViewId="0">
      <selection activeCell="B160" sqref="B160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29029746</v>
      </c>
      <c r="D4" s="5">
        <f t="shared" ref="D4:H4" si="0">D5+D13+D23+D33+D43+D53+D57+D66+D70</f>
        <v>-14190690.439999999</v>
      </c>
      <c r="E4" s="5">
        <f t="shared" si="0"/>
        <v>14839055.560000001</v>
      </c>
      <c r="F4" s="5">
        <f t="shared" si="0"/>
        <v>8089115.1299999999</v>
      </c>
      <c r="G4" s="5">
        <f t="shared" si="0"/>
        <v>8082113.2599999998</v>
      </c>
      <c r="H4" s="5">
        <f t="shared" si="0"/>
        <v>6749940.4299999997</v>
      </c>
    </row>
    <row r="5" spans="1:8">
      <c r="A5" s="61" t="s">
        <v>9</v>
      </c>
      <c r="B5" s="62"/>
      <c r="C5" s="6">
        <f>SUM(C6:C12)</f>
        <v>5077818.33</v>
      </c>
      <c r="D5" s="6">
        <f t="shared" ref="D5:H5" si="1">SUM(D6:D12)</f>
        <v>-1360424.7</v>
      </c>
      <c r="E5" s="6">
        <f t="shared" si="1"/>
        <v>3717393.6299999994</v>
      </c>
      <c r="F5" s="6">
        <f t="shared" si="1"/>
        <v>3384493.67</v>
      </c>
      <c r="G5" s="6">
        <f t="shared" si="1"/>
        <v>3384493.67</v>
      </c>
      <c r="H5" s="6">
        <f t="shared" si="1"/>
        <v>332899.95999999961</v>
      </c>
    </row>
    <row r="6" spans="1:8">
      <c r="A6" s="35" t="s">
        <v>147</v>
      </c>
      <c r="B6" s="36" t="s">
        <v>10</v>
      </c>
      <c r="C6" s="7">
        <v>2194741.92</v>
      </c>
      <c r="D6" s="7">
        <v>0</v>
      </c>
      <c r="E6" s="7">
        <f>C6+D6</f>
        <v>2194741.92</v>
      </c>
      <c r="F6" s="7">
        <v>2192014.89</v>
      </c>
      <c r="G6" s="7">
        <v>2192014.89</v>
      </c>
      <c r="H6" s="7">
        <f>E6-F6</f>
        <v>2727.0299999997951</v>
      </c>
    </row>
    <row r="7" spans="1:8">
      <c r="A7" s="35" t="s">
        <v>148</v>
      </c>
      <c r="B7" s="36" t="s">
        <v>11</v>
      </c>
      <c r="C7" s="7">
        <v>2295478.7999999998</v>
      </c>
      <c r="D7" s="7">
        <v>-1360424.7</v>
      </c>
      <c r="E7" s="7">
        <f t="shared" ref="E7:E12" si="2">C7+D7</f>
        <v>935054.09999999986</v>
      </c>
      <c r="F7" s="7">
        <v>844308.88</v>
      </c>
      <c r="G7" s="7">
        <v>844308.88</v>
      </c>
      <c r="H7" s="7">
        <f t="shared" ref="H7:H70" si="3">E7-F7</f>
        <v>90745.219999999856</v>
      </c>
    </row>
    <row r="8" spans="1:8">
      <c r="A8" s="35" t="s">
        <v>149</v>
      </c>
      <c r="B8" s="36" t="s">
        <v>12</v>
      </c>
      <c r="C8" s="7">
        <v>276597.61</v>
      </c>
      <c r="D8" s="7">
        <v>0</v>
      </c>
      <c r="E8" s="7">
        <f t="shared" si="2"/>
        <v>276597.61</v>
      </c>
      <c r="F8" s="7">
        <v>276286.57</v>
      </c>
      <c r="G8" s="7">
        <v>276286.57</v>
      </c>
      <c r="H8" s="7">
        <f t="shared" si="3"/>
        <v>311.03999999997905</v>
      </c>
    </row>
    <row r="9" spans="1:8">
      <c r="A9" s="35" t="s">
        <v>150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151</v>
      </c>
      <c r="B10" s="36" t="s">
        <v>14</v>
      </c>
      <c r="C10" s="7">
        <v>311000</v>
      </c>
      <c r="D10" s="7">
        <v>0</v>
      </c>
      <c r="E10" s="7">
        <f t="shared" si="2"/>
        <v>311000</v>
      </c>
      <c r="F10" s="7">
        <v>71883.33</v>
      </c>
      <c r="G10" s="7">
        <v>71883.33</v>
      </c>
      <c r="H10" s="7">
        <f t="shared" si="3"/>
        <v>239116.66999999998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375500</v>
      </c>
      <c r="D13" s="6">
        <f t="shared" ref="D13:G13" si="4">SUM(D14:D22)</f>
        <v>101000</v>
      </c>
      <c r="E13" s="6">
        <f t="shared" si="4"/>
        <v>476500</v>
      </c>
      <c r="F13" s="6">
        <f t="shared" si="4"/>
        <v>271560.77999999997</v>
      </c>
      <c r="G13" s="6">
        <f t="shared" si="4"/>
        <v>264558.90999999997</v>
      </c>
      <c r="H13" s="6">
        <f t="shared" si="3"/>
        <v>204939.22000000003</v>
      </c>
    </row>
    <row r="14" spans="1:8">
      <c r="A14" s="35" t="s">
        <v>154</v>
      </c>
      <c r="B14" s="36" t="s">
        <v>18</v>
      </c>
      <c r="C14" s="7">
        <v>79500</v>
      </c>
      <c r="D14" s="7">
        <v>0</v>
      </c>
      <c r="E14" s="7">
        <f t="shared" ref="E14:E22" si="5">C14+D14</f>
        <v>79500</v>
      </c>
      <c r="F14" s="7">
        <v>41901.17</v>
      </c>
      <c r="G14" s="7">
        <v>41901.17</v>
      </c>
      <c r="H14" s="7">
        <f t="shared" si="3"/>
        <v>37598.83</v>
      </c>
    </row>
    <row r="15" spans="1:8">
      <c r="A15" s="35" t="s">
        <v>155</v>
      </c>
      <c r="B15" s="36" t="s">
        <v>19</v>
      </c>
      <c r="C15" s="7">
        <v>11000</v>
      </c>
      <c r="D15" s="7">
        <v>0</v>
      </c>
      <c r="E15" s="7">
        <f t="shared" si="5"/>
        <v>11000</v>
      </c>
      <c r="F15" s="7">
        <v>3722.1</v>
      </c>
      <c r="G15" s="7">
        <v>3722.1</v>
      </c>
      <c r="H15" s="7">
        <f t="shared" si="3"/>
        <v>7277.9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158</v>
      </c>
      <c r="B18" s="36" t="s">
        <v>22</v>
      </c>
      <c r="C18" s="7">
        <v>120000</v>
      </c>
      <c r="D18" s="7">
        <v>100000</v>
      </c>
      <c r="E18" s="7">
        <f t="shared" si="5"/>
        <v>220000</v>
      </c>
      <c r="F18" s="7">
        <v>133418.64000000001</v>
      </c>
      <c r="G18" s="7">
        <v>132060.14000000001</v>
      </c>
      <c r="H18" s="7">
        <f t="shared" si="3"/>
        <v>86581.359999999986</v>
      </c>
    </row>
    <row r="19" spans="1:8">
      <c r="A19" s="35" t="s">
        <v>159</v>
      </c>
      <c r="B19" s="36" t="s">
        <v>23</v>
      </c>
      <c r="C19" s="7">
        <v>114000</v>
      </c>
      <c r="D19" s="7">
        <v>0</v>
      </c>
      <c r="E19" s="7">
        <f t="shared" si="5"/>
        <v>114000</v>
      </c>
      <c r="F19" s="7">
        <v>69569.2</v>
      </c>
      <c r="G19" s="7">
        <v>68241.03</v>
      </c>
      <c r="H19" s="7">
        <f t="shared" si="3"/>
        <v>44430.8</v>
      </c>
    </row>
    <row r="20" spans="1:8">
      <c r="A20" s="35" t="s">
        <v>160</v>
      </c>
      <c r="B20" s="36" t="s">
        <v>24</v>
      </c>
      <c r="C20" s="7">
        <v>20000</v>
      </c>
      <c r="D20" s="7">
        <v>1000</v>
      </c>
      <c r="E20" s="7">
        <f t="shared" si="5"/>
        <v>21000</v>
      </c>
      <c r="F20" s="7">
        <v>20747.759999999998</v>
      </c>
      <c r="G20" s="7">
        <v>16432.560000000001</v>
      </c>
      <c r="H20" s="7">
        <f t="shared" si="3"/>
        <v>252.2400000000016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31000</v>
      </c>
      <c r="D22" s="7">
        <v>0</v>
      </c>
      <c r="E22" s="7">
        <f t="shared" si="5"/>
        <v>31000</v>
      </c>
      <c r="F22" s="7">
        <v>2201.91</v>
      </c>
      <c r="G22" s="7">
        <v>2201.91</v>
      </c>
      <c r="H22" s="7">
        <f t="shared" si="3"/>
        <v>28798.09</v>
      </c>
    </row>
    <row r="23" spans="1:8">
      <c r="A23" s="61" t="s">
        <v>27</v>
      </c>
      <c r="B23" s="62"/>
      <c r="C23" s="6">
        <f>SUM(C24:C32)</f>
        <v>3387854.16</v>
      </c>
      <c r="D23" s="6">
        <f t="shared" ref="D23:G23" si="6">SUM(D24:D32)</f>
        <v>863194.7</v>
      </c>
      <c r="E23" s="6">
        <f t="shared" si="6"/>
        <v>4251048.8600000003</v>
      </c>
      <c r="F23" s="6">
        <f t="shared" si="6"/>
        <v>3392878.6</v>
      </c>
      <c r="G23" s="6">
        <f t="shared" si="6"/>
        <v>3392878.6</v>
      </c>
      <c r="H23" s="6">
        <f t="shared" si="3"/>
        <v>858170.26000000024</v>
      </c>
    </row>
    <row r="24" spans="1:8">
      <c r="A24" s="35" t="s">
        <v>163</v>
      </c>
      <c r="B24" s="36" t="s">
        <v>28</v>
      </c>
      <c r="C24" s="7">
        <v>78600</v>
      </c>
      <c r="D24" s="7">
        <v>-500</v>
      </c>
      <c r="E24" s="7">
        <f t="shared" ref="E24:E32" si="7">C24+D24</f>
        <v>78100</v>
      </c>
      <c r="F24" s="7">
        <v>26645</v>
      </c>
      <c r="G24" s="7">
        <v>26645</v>
      </c>
      <c r="H24" s="7">
        <f t="shared" si="3"/>
        <v>51455</v>
      </c>
    </row>
    <row r="25" spans="1:8">
      <c r="A25" s="35" t="s">
        <v>164</v>
      </c>
      <c r="B25" s="36" t="s">
        <v>29</v>
      </c>
      <c r="C25" s="7">
        <v>18000</v>
      </c>
      <c r="D25" s="7">
        <v>27500</v>
      </c>
      <c r="E25" s="7">
        <f t="shared" si="7"/>
        <v>45500</v>
      </c>
      <c r="F25" s="7">
        <v>7102.68</v>
      </c>
      <c r="G25" s="7">
        <v>7102.68</v>
      </c>
      <c r="H25" s="7">
        <f t="shared" si="3"/>
        <v>38397.32</v>
      </c>
    </row>
    <row r="26" spans="1:8">
      <c r="A26" s="35" t="s">
        <v>165</v>
      </c>
      <c r="B26" s="36" t="s">
        <v>30</v>
      </c>
      <c r="C26" s="7">
        <v>2647578.9900000002</v>
      </c>
      <c r="D26" s="7">
        <v>816194.7</v>
      </c>
      <c r="E26" s="7">
        <f t="shared" si="7"/>
        <v>3463773.6900000004</v>
      </c>
      <c r="F26" s="7">
        <v>3046262.79</v>
      </c>
      <c r="G26" s="7">
        <v>3046262.79</v>
      </c>
      <c r="H26" s="7">
        <f t="shared" si="3"/>
        <v>417510.90000000037</v>
      </c>
    </row>
    <row r="27" spans="1:8">
      <c r="A27" s="35" t="s">
        <v>166</v>
      </c>
      <c r="B27" s="36" t="s">
        <v>31</v>
      </c>
      <c r="C27" s="7">
        <v>174400</v>
      </c>
      <c r="D27" s="7">
        <v>0</v>
      </c>
      <c r="E27" s="7">
        <f t="shared" si="7"/>
        <v>174400</v>
      </c>
      <c r="F27" s="7">
        <v>113704.92</v>
      </c>
      <c r="G27" s="7">
        <v>113704.92</v>
      </c>
      <c r="H27" s="7">
        <f t="shared" si="3"/>
        <v>60695.08</v>
      </c>
    </row>
    <row r="28" spans="1:8">
      <c r="A28" s="35" t="s">
        <v>167</v>
      </c>
      <c r="B28" s="36" t="s">
        <v>32</v>
      </c>
      <c r="C28" s="7">
        <v>145775.6</v>
      </c>
      <c r="D28" s="7">
        <v>20000</v>
      </c>
      <c r="E28" s="7">
        <f t="shared" si="7"/>
        <v>165775.6</v>
      </c>
      <c r="F28" s="7">
        <v>74691.13</v>
      </c>
      <c r="G28" s="7">
        <v>74691.13</v>
      </c>
      <c r="H28" s="7">
        <f t="shared" si="3"/>
        <v>91084.47</v>
      </c>
    </row>
    <row r="29" spans="1:8">
      <c r="A29" s="35" t="s">
        <v>168</v>
      </c>
      <c r="B29" s="36" t="s">
        <v>33</v>
      </c>
      <c r="C29" s="7">
        <v>50000</v>
      </c>
      <c r="D29" s="7">
        <v>0</v>
      </c>
      <c r="E29" s="7">
        <f t="shared" si="7"/>
        <v>50000</v>
      </c>
      <c r="F29" s="7">
        <v>12446.62</v>
      </c>
      <c r="G29" s="7">
        <v>12446.62</v>
      </c>
      <c r="H29" s="7">
        <f t="shared" si="3"/>
        <v>37553.379999999997</v>
      </c>
    </row>
    <row r="30" spans="1:8">
      <c r="A30" s="35" t="s">
        <v>169</v>
      </c>
      <c r="B30" s="36" t="s">
        <v>34</v>
      </c>
      <c r="C30" s="7">
        <v>20000</v>
      </c>
      <c r="D30" s="7">
        <v>0</v>
      </c>
      <c r="E30" s="7">
        <f t="shared" si="7"/>
        <v>20000</v>
      </c>
      <c r="F30" s="7">
        <v>1109</v>
      </c>
      <c r="G30" s="7">
        <v>1109</v>
      </c>
      <c r="H30" s="7">
        <f t="shared" si="3"/>
        <v>18891</v>
      </c>
    </row>
    <row r="31" spans="1:8">
      <c r="A31" s="35" t="s">
        <v>170</v>
      </c>
      <c r="B31" s="36" t="s">
        <v>35</v>
      </c>
      <c r="C31" s="7">
        <v>81000</v>
      </c>
      <c r="D31" s="7">
        <v>0</v>
      </c>
      <c r="E31" s="7">
        <f t="shared" si="7"/>
        <v>81000</v>
      </c>
      <c r="F31" s="7">
        <v>36603.279999999999</v>
      </c>
      <c r="G31" s="7">
        <v>36603.279999999999</v>
      </c>
      <c r="H31" s="7">
        <f t="shared" si="3"/>
        <v>44396.72</v>
      </c>
    </row>
    <row r="32" spans="1:8">
      <c r="A32" s="35" t="s">
        <v>171</v>
      </c>
      <c r="B32" s="36" t="s">
        <v>36</v>
      </c>
      <c r="C32" s="7">
        <v>172499.57</v>
      </c>
      <c r="D32" s="7">
        <v>0</v>
      </c>
      <c r="E32" s="7">
        <f t="shared" si="7"/>
        <v>172499.57</v>
      </c>
      <c r="F32" s="7">
        <v>74313.179999999993</v>
      </c>
      <c r="G32" s="7">
        <v>74313.179999999993</v>
      </c>
      <c r="H32" s="7">
        <f t="shared" si="3"/>
        <v>98186.390000000014</v>
      </c>
    </row>
    <row r="33" spans="1:8">
      <c r="A33" s="61" t="s">
        <v>37</v>
      </c>
      <c r="B33" s="62"/>
      <c r="C33" s="6">
        <f>SUM(C34:C42)</f>
        <v>12802000</v>
      </c>
      <c r="D33" s="6">
        <f t="shared" ref="D33:G33" si="8">SUM(D34:D42)</f>
        <v>-12802000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12802000</v>
      </c>
      <c r="D36" s="7">
        <v>-12802000</v>
      </c>
      <c r="E36" s="7">
        <f t="shared" si="9"/>
        <v>0</v>
      </c>
      <c r="F36" s="7">
        <v>0</v>
      </c>
      <c r="G36" s="7">
        <v>0</v>
      </c>
      <c r="H36" s="7">
        <f t="shared" si="3"/>
        <v>0</v>
      </c>
    </row>
    <row r="37" spans="1:8">
      <c r="A37" s="35" t="s">
        <v>175</v>
      </c>
      <c r="B37" s="3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240000</v>
      </c>
      <c r="D43" s="6">
        <f t="shared" ref="D43:G43" si="10">SUM(D44:D52)</f>
        <v>-85500</v>
      </c>
      <c r="E43" s="6">
        <f t="shared" si="10"/>
        <v>154500</v>
      </c>
      <c r="F43" s="6">
        <f t="shared" si="10"/>
        <v>52450</v>
      </c>
      <c r="G43" s="6">
        <f t="shared" si="10"/>
        <v>52450</v>
      </c>
      <c r="H43" s="6">
        <f t="shared" si="3"/>
        <v>102050</v>
      </c>
    </row>
    <row r="44" spans="1:8">
      <c r="A44" s="35" t="s">
        <v>179</v>
      </c>
      <c r="B44" s="36" t="s">
        <v>48</v>
      </c>
      <c r="C44" s="7">
        <v>230000</v>
      </c>
      <c r="D44" s="7">
        <v>-85500</v>
      </c>
      <c r="E44" s="7">
        <f t="shared" ref="E44:E52" si="11">C44+D44</f>
        <v>144500</v>
      </c>
      <c r="F44" s="7">
        <v>52450</v>
      </c>
      <c r="G44" s="7">
        <v>52450</v>
      </c>
      <c r="H44" s="7">
        <f t="shared" si="3"/>
        <v>92050</v>
      </c>
    </row>
    <row r="45" spans="1:8">
      <c r="A45" s="35" t="s">
        <v>180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181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10000</v>
      </c>
      <c r="D52" s="7">
        <v>0</v>
      </c>
      <c r="E52" s="7">
        <f t="shared" si="11"/>
        <v>10000</v>
      </c>
      <c r="F52" s="7">
        <v>0</v>
      </c>
      <c r="G52" s="7">
        <v>0</v>
      </c>
      <c r="H52" s="7">
        <f t="shared" si="3"/>
        <v>10000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224000</v>
      </c>
      <c r="E53" s="6">
        <f t="shared" si="12"/>
        <v>224000</v>
      </c>
      <c r="F53" s="6">
        <f t="shared" si="12"/>
        <v>0</v>
      </c>
      <c r="G53" s="6">
        <f t="shared" si="12"/>
        <v>0</v>
      </c>
      <c r="H53" s="6">
        <f t="shared" si="3"/>
        <v>224000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>
        <v>0</v>
      </c>
      <c r="D55" s="7">
        <v>224000</v>
      </c>
      <c r="E55" s="7">
        <f t="shared" si="13"/>
        <v>224000</v>
      </c>
      <c r="F55" s="7">
        <v>0</v>
      </c>
      <c r="G55" s="7">
        <v>0</v>
      </c>
      <c r="H55" s="7">
        <f t="shared" si="3"/>
        <v>224000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7146573.5099999998</v>
      </c>
      <c r="D57" s="6">
        <f t="shared" ref="D57:G57" si="14">SUM(D58:D65)</f>
        <v>-1130960.44</v>
      </c>
      <c r="E57" s="6">
        <f t="shared" si="14"/>
        <v>6015613.0700000003</v>
      </c>
      <c r="F57" s="6">
        <f t="shared" si="14"/>
        <v>987732.08</v>
      </c>
      <c r="G57" s="6">
        <f t="shared" si="14"/>
        <v>987732.08</v>
      </c>
      <c r="H57" s="6">
        <f t="shared" si="3"/>
        <v>5027880.99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>
        <v>0</v>
      </c>
      <c r="D61" s="7">
        <v>1000000</v>
      </c>
      <c r="E61" s="7">
        <f t="shared" si="15"/>
        <v>1000000</v>
      </c>
      <c r="F61" s="7">
        <v>987732.08</v>
      </c>
      <c r="G61" s="7">
        <v>987732.08</v>
      </c>
      <c r="H61" s="7">
        <f t="shared" si="3"/>
        <v>12267.920000000042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7146573.5099999998</v>
      </c>
      <c r="D65" s="7">
        <v>-2130960.44</v>
      </c>
      <c r="E65" s="7">
        <f t="shared" si="15"/>
        <v>5015613.07</v>
      </c>
      <c r="F65" s="7">
        <v>0</v>
      </c>
      <c r="G65" s="7">
        <v>0</v>
      </c>
      <c r="H65" s="7">
        <f t="shared" si="3"/>
        <v>5015613.07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8452000</v>
      </c>
      <c r="D79" s="8">
        <f t="shared" ref="D79:H79" si="21">D80+D88+D98+D108+D118+D128+D132+D141+D145</f>
        <v>-8452000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207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214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215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220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223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224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225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5" t="s">
        <v>37</v>
      </c>
      <c r="B108" s="66"/>
      <c r="C108" s="8">
        <f>SUM(C109:C117)</f>
        <v>8452000</v>
      </c>
      <c r="D108" s="8">
        <f t="shared" ref="D108:G108" si="29">SUM(D109:D117)</f>
        <v>-8452000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>
        <v>8452000</v>
      </c>
      <c r="D111" s="9">
        <v>-8452000</v>
      </c>
      <c r="E111" s="7">
        <f t="shared" si="30"/>
        <v>0</v>
      </c>
      <c r="F111" s="9">
        <v>0</v>
      </c>
      <c r="G111" s="9">
        <v>0</v>
      </c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37481746</v>
      </c>
      <c r="D154" s="8">
        <f t="shared" ref="D154:H154" si="42">D4+D79</f>
        <v>-22642690.439999998</v>
      </c>
      <c r="E154" s="8">
        <f t="shared" si="42"/>
        <v>14839055.560000001</v>
      </c>
      <c r="F154" s="8">
        <f t="shared" si="42"/>
        <v>8089115.1299999999</v>
      </c>
      <c r="G154" s="8">
        <f t="shared" si="42"/>
        <v>8082113.2599999998</v>
      </c>
      <c r="H154" s="8">
        <f t="shared" si="42"/>
        <v>6749940.4299999997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B1" workbookViewId="0">
      <selection activeCell="E10" sqref="E1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29029746</v>
      </c>
      <c r="C5" s="8">
        <f t="shared" ref="C5:G5" si="0">SUM(C6:C13)</f>
        <v>-14190690.439999999</v>
      </c>
      <c r="D5" s="8">
        <f t="shared" si="0"/>
        <v>14839055.560000002</v>
      </c>
      <c r="E5" s="8">
        <f t="shared" si="0"/>
        <v>8089115.1299999999</v>
      </c>
      <c r="F5" s="8">
        <f t="shared" si="0"/>
        <v>8082113.2599999998</v>
      </c>
      <c r="G5" s="8">
        <f t="shared" si="0"/>
        <v>6749940.4300000016</v>
      </c>
    </row>
    <row r="6" spans="1:7">
      <c r="A6" s="18" t="s">
        <v>329</v>
      </c>
      <c r="B6" s="9">
        <v>10298534.560000001</v>
      </c>
      <c r="C6" s="9">
        <v>-2024210.4399999995</v>
      </c>
      <c r="D6" s="9">
        <f>B6+C6</f>
        <v>8274324.120000001</v>
      </c>
      <c r="E6" s="9">
        <v>2170943.08</v>
      </c>
      <c r="F6" s="9">
        <v>2164611.38</v>
      </c>
      <c r="G6" s="9">
        <f>D6-E6</f>
        <v>6103381.040000001</v>
      </c>
    </row>
    <row r="7" spans="1:7">
      <c r="A7" s="18" t="s">
        <v>90</v>
      </c>
      <c r="B7" s="9">
        <v>5040610.96</v>
      </c>
      <c r="C7" s="9">
        <v>-364480</v>
      </c>
      <c r="D7" s="9">
        <f t="shared" ref="D7:D13" si="1">B7+C7</f>
        <v>4676130.96</v>
      </c>
      <c r="E7" s="9">
        <v>4196962.62</v>
      </c>
      <c r="F7" s="9">
        <v>4196962.62</v>
      </c>
      <c r="G7" s="9">
        <f t="shared" ref="G7:G13" si="2">D7-E7</f>
        <v>479168.33999999985</v>
      </c>
    </row>
    <row r="8" spans="1:7">
      <c r="A8" s="18" t="s">
        <v>91</v>
      </c>
      <c r="B8" s="9">
        <f>22142600.48-8452000</f>
        <v>13690600.48</v>
      </c>
      <c r="C8" s="9">
        <f>-20254000+8452000</f>
        <v>-11802000</v>
      </c>
      <c r="D8" s="9">
        <f t="shared" si="1"/>
        <v>1888600.4800000004</v>
      </c>
      <c r="E8" s="9">
        <v>1721209.43</v>
      </c>
      <c r="F8" s="9">
        <v>1720539.26</v>
      </c>
      <c r="G8" s="9">
        <f t="shared" si="2"/>
        <v>167391.05000000051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8452000</v>
      </c>
      <c r="C16" s="8">
        <f t="shared" ref="C16:G16" si="3">SUM(C17:C24)</f>
        <v>-8452000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>
        <v>3112</v>
      </c>
      <c r="B17" s="9">
        <v>8452000</v>
      </c>
      <c r="C17" s="9">
        <v>-8452000</v>
      </c>
      <c r="D17" s="9">
        <f>B17+C17</f>
        <v>0</v>
      </c>
      <c r="E17" s="9">
        <v>0</v>
      </c>
      <c r="F17" s="9">
        <v>0</v>
      </c>
      <c r="G17" s="9">
        <f t="shared" ref="G17:G24" si="4">D17-E17</f>
        <v>0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37481746</v>
      </c>
      <c r="C26" s="8">
        <f t="shared" ref="C26:G26" si="6">C5+C16</f>
        <v>-22642690.439999998</v>
      </c>
      <c r="D26" s="8">
        <f t="shared" si="6"/>
        <v>14839055.560000002</v>
      </c>
      <c r="E26" s="8">
        <f t="shared" si="6"/>
        <v>8089115.1299999999</v>
      </c>
      <c r="F26" s="8">
        <f t="shared" si="6"/>
        <v>8082113.2599999998</v>
      </c>
      <c r="G26" s="8">
        <f t="shared" si="6"/>
        <v>6749940.4300000016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C52" workbookViewId="0">
      <selection activeCell="D85" sqref="D85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29029746</v>
      </c>
      <c r="D5" s="8">
        <f t="shared" ref="D5:H5" si="0">D6+D16+D25+D36</f>
        <v>-14190690.439999999</v>
      </c>
      <c r="E5" s="8">
        <f t="shared" si="0"/>
        <v>14839055.560000001</v>
      </c>
      <c r="F5" s="8">
        <f t="shared" si="0"/>
        <v>8089115.1299999999</v>
      </c>
      <c r="G5" s="8">
        <f t="shared" si="0"/>
        <v>8082113.2599999998</v>
      </c>
      <c r="H5" s="8">
        <f t="shared" si="0"/>
        <v>6749940.4300000006</v>
      </c>
    </row>
    <row r="6" spans="1:8" ht="12.75" customHeight="1">
      <c r="A6" s="63" t="s">
        <v>99</v>
      </c>
      <c r="B6" s="6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29029746</v>
      </c>
      <c r="D16" s="8">
        <f t="shared" ref="D16:G16" si="4">SUM(D17:D23)</f>
        <v>-14190690.439999999</v>
      </c>
      <c r="E16" s="8">
        <f t="shared" si="4"/>
        <v>14839055.560000001</v>
      </c>
      <c r="F16" s="8">
        <f t="shared" si="4"/>
        <v>8089115.1299999999</v>
      </c>
      <c r="G16" s="8">
        <f t="shared" si="4"/>
        <v>8082113.2599999998</v>
      </c>
      <c r="H16" s="8">
        <f t="shared" si="3"/>
        <v>6749940.4300000006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>
        <v>29029746</v>
      </c>
      <c r="D18" s="9">
        <v>-14190690.439999999</v>
      </c>
      <c r="E18" s="9">
        <f t="shared" ref="E18:E23" si="5">C18+D18</f>
        <v>14839055.560000001</v>
      </c>
      <c r="F18" s="9">
        <v>8089115.1299999999</v>
      </c>
      <c r="G18" s="9">
        <v>8082113.2599999998</v>
      </c>
      <c r="H18" s="9">
        <f t="shared" si="3"/>
        <v>6749940.4300000006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8452000</v>
      </c>
      <c r="D42" s="8">
        <f t="shared" ref="D42:G42" si="10">D43+D53+D62+D73</f>
        <v>-8452000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63" t="s">
        <v>99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8452000</v>
      </c>
      <c r="D53" s="8">
        <f t="shared" ref="D53:G53" si="13">SUM(D54:D60)</f>
        <v>-8452000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>
        <v>8452000</v>
      </c>
      <c r="D55" s="9">
        <v>-8452000</v>
      </c>
      <c r="E55" s="9">
        <f t="shared" ref="E55:E60" si="14">C55+D55</f>
        <v>0</v>
      </c>
      <c r="F55" s="9">
        <v>0</v>
      </c>
      <c r="G55" s="9">
        <v>0</v>
      </c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37481746</v>
      </c>
      <c r="D79" s="8">
        <f t="shared" ref="D79:H79" si="20">D5+D42</f>
        <v>-22642690.439999998</v>
      </c>
      <c r="E79" s="8">
        <f t="shared" si="20"/>
        <v>14839055.560000001</v>
      </c>
      <c r="F79" s="8">
        <f t="shared" si="20"/>
        <v>8089115.1299999999</v>
      </c>
      <c r="G79" s="8">
        <f t="shared" si="20"/>
        <v>8082113.2599999998</v>
      </c>
      <c r="H79" s="8">
        <f t="shared" si="20"/>
        <v>6749940.4300000006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3" sqref="E23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5077818.33</v>
      </c>
      <c r="C4" s="28">
        <f t="shared" ref="C4:G4" si="0">C5+C6+C7+C10+C11+C14</f>
        <v>-1360424.7</v>
      </c>
      <c r="D4" s="28">
        <f t="shared" si="0"/>
        <v>3717393.63</v>
      </c>
      <c r="E4" s="28">
        <f t="shared" si="0"/>
        <v>3384493.67</v>
      </c>
      <c r="F4" s="28">
        <f t="shared" si="0"/>
        <v>3384493.67</v>
      </c>
      <c r="G4" s="28">
        <f t="shared" si="0"/>
        <v>332899.95999999996</v>
      </c>
    </row>
    <row r="5" spans="1:7">
      <c r="A5" s="29" t="s">
        <v>134</v>
      </c>
      <c r="B5" s="9">
        <v>5077818.33</v>
      </c>
      <c r="C5" s="9">
        <v>-1360424.7</v>
      </c>
      <c r="D5" s="8">
        <f>B5+C5</f>
        <v>3717393.63</v>
      </c>
      <c r="E5" s="9">
        <v>3384493.67</v>
      </c>
      <c r="F5" s="9">
        <v>3384493.67</v>
      </c>
      <c r="G5" s="8">
        <f>D5-E5</f>
        <v>332899.95999999996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134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5077818.33</v>
      </c>
      <c r="C27" s="8">
        <f t="shared" ref="C27:G27" si="13">C4+C16</f>
        <v>-1360424.7</v>
      </c>
      <c r="D27" s="8">
        <f t="shared" si="13"/>
        <v>3717393.63</v>
      </c>
      <c r="E27" s="8">
        <f t="shared" si="13"/>
        <v>3384493.67</v>
      </c>
      <c r="F27" s="8">
        <f t="shared" si="13"/>
        <v>3384493.67</v>
      </c>
      <c r="G27" s="8">
        <f t="shared" si="13"/>
        <v>332899.95999999996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cp:lastPrinted>2017-04-18T18:51:15Z</cp:lastPrinted>
  <dcterms:created xsi:type="dcterms:W3CDTF">2017-01-11T17:22:36Z</dcterms:created>
  <dcterms:modified xsi:type="dcterms:W3CDTF">2018-01-22T03:14:10Z</dcterms:modified>
</cp:coreProperties>
</file>