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6D4573B5-B4D3-45AE-BEF8-6088E151875F}" xr6:coauthVersionLast="46" xr6:coauthVersionMax="46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0" i="64"/>
  <c r="C7" i="64"/>
  <c r="C37" i="64" s="1"/>
  <c r="C15" i="63"/>
  <c r="C7" i="63"/>
  <c r="C20" i="63" s="1"/>
  <c r="D112" i="62"/>
  <c r="C112" i="62"/>
  <c r="D110" i="62"/>
  <c r="C110" i="62"/>
  <c r="D109" i="62"/>
  <c r="C109" i="62"/>
  <c r="D107" i="62"/>
  <c r="C107" i="62"/>
  <c r="D106" i="62"/>
  <c r="C106" i="62"/>
  <c r="D101" i="62"/>
  <c r="C101" i="62"/>
  <c r="D100" i="62"/>
  <c r="C100" i="62"/>
  <c r="D94" i="62"/>
  <c r="C94" i="62"/>
  <c r="D92" i="62"/>
  <c r="D91" i="62" s="1"/>
  <c r="D48" i="62" s="1"/>
  <c r="D122" i="62" s="1"/>
  <c r="C92" i="62"/>
  <c r="C91" i="62" s="1"/>
  <c r="C48" i="62" s="1"/>
  <c r="C122" i="62" s="1"/>
  <c r="D82" i="62"/>
  <c r="C82" i="62"/>
  <c r="D76" i="62"/>
  <c r="C76" i="62"/>
  <c r="D73" i="62"/>
  <c r="C73" i="62"/>
  <c r="D64" i="62"/>
  <c r="C64" i="62"/>
  <c r="D63" i="62"/>
  <c r="C63" i="62"/>
  <c r="D60" i="62"/>
  <c r="C60" i="62"/>
  <c r="D58" i="62"/>
  <c r="C58" i="62"/>
  <c r="D56" i="62"/>
  <c r="C56" i="62"/>
  <c r="D54" i="62"/>
  <c r="C54" i="62"/>
  <c r="D52" i="62"/>
  <c r="C52" i="62"/>
  <c r="D51" i="62"/>
  <c r="C51" i="62"/>
  <c r="D49" i="62"/>
  <c r="C49" i="62"/>
  <c r="D37" i="62"/>
  <c r="C37" i="62"/>
  <c r="D28" i="62"/>
  <c r="C28" i="62"/>
  <c r="D20" i="62"/>
  <c r="C20" i="62"/>
  <c r="D15" i="62"/>
  <c r="C15" i="62"/>
  <c r="C25" i="61"/>
  <c r="C21" i="61"/>
  <c r="C16" i="61"/>
  <c r="C43" i="62" l="1"/>
  <c r="D43" i="62"/>
  <c r="A3" i="62"/>
  <c r="A1" i="62"/>
  <c r="C215" i="60"/>
  <c r="C214" i="60" s="1"/>
  <c r="C204" i="60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87" i="60"/>
  <c r="C85" i="60"/>
  <c r="C83" i="60"/>
  <c r="C77" i="60"/>
  <c r="C74" i="60"/>
  <c r="C73" i="60"/>
  <c r="C65" i="60"/>
  <c r="C59" i="60"/>
  <c r="C58" i="60"/>
  <c r="C46" i="60"/>
  <c r="C37" i="60"/>
  <c r="C34" i="60"/>
  <c r="C28" i="60"/>
  <c r="C25" i="60"/>
  <c r="C8" i="60" s="1"/>
  <c r="C19" i="60"/>
  <c r="C9" i="60"/>
  <c r="C146" i="59"/>
  <c r="C134" i="59"/>
  <c r="C127" i="59"/>
  <c r="D123" i="59"/>
  <c r="D122" i="59"/>
  <c r="D120" i="59" s="1"/>
  <c r="D121" i="59"/>
  <c r="G120" i="59"/>
  <c r="F120" i="59"/>
  <c r="E120" i="59"/>
  <c r="C120" i="59"/>
  <c r="D119" i="59"/>
  <c r="D118" i="59"/>
  <c r="D117" i="59"/>
  <c r="D116" i="59"/>
  <c r="D115" i="59"/>
  <c r="D114" i="59"/>
  <c r="D110" i="59" s="1"/>
  <c r="D113" i="59"/>
  <c r="D112" i="59"/>
  <c r="D111" i="59"/>
  <c r="G110" i="59"/>
  <c r="F110" i="59"/>
  <c r="E110" i="59"/>
  <c r="C110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C32" i="59"/>
  <c r="C160" i="60" l="1"/>
  <c r="C98" i="60" s="1"/>
  <c r="C185" i="60"/>
  <c r="D216" i="60" l="1"/>
  <c r="D210" i="60"/>
  <c r="D206" i="60"/>
  <c r="D203" i="60"/>
  <c r="D199" i="60"/>
  <c r="D196" i="60"/>
  <c r="D193" i="60"/>
  <c r="D189" i="60"/>
  <c r="D183" i="60"/>
  <c r="D180" i="60"/>
  <c r="D177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212" i="60"/>
  <c r="D208" i="60"/>
  <c r="D201" i="60"/>
  <c r="D191" i="60"/>
  <c r="D187" i="60"/>
  <c r="D179" i="60"/>
  <c r="D176" i="60"/>
  <c r="D173" i="60"/>
  <c r="D159" i="60"/>
  <c r="D156" i="60"/>
  <c r="D152" i="60"/>
  <c r="D143" i="60"/>
  <c r="D140" i="60"/>
  <c r="D125" i="60"/>
  <c r="D121" i="60"/>
  <c r="D114" i="60"/>
  <c r="D110" i="60"/>
  <c r="D103" i="60"/>
  <c r="D151" i="60"/>
  <c r="D139" i="60"/>
  <c r="D133" i="60"/>
  <c r="D124" i="60"/>
  <c r="D109" i="60"/>
  <c r="D102" i="60"/>
  <c r="D213" i="60"/>
  <c r="D209" i="60"/>
  <c r="D205" i="60"/>
  <c r="D202" i="60"/>
  <c r="D192" i="60"/>
  <c r="D188" i="60"/>
  <c r="D168" i="60"/>
  <c r="D165" i="60"/>
  <c r="D162" i="60"/>
  <c r="D153" i="60"/>
  <c r="D150" i="60"/>
  <c r="D147" i="60"/>
  <c r="D144" i="60"/>
  <c r="D141" i="60"/>
  <c r="D126" i="60"/>
  <c r="D122" i="60"/>
  <c r="D118" i="60"/>
  <c r="D115" i="60"/>
  <c r="D111" i="60"/>
  <c r="D104" i="60"/>
  <c r="D211" i="60"/>
  <c r="D207" i="60"/>
  <c r="D200" i="60"/>
  <c r="D197" i="60"/>
  <c r="D194" i="60"/>
  <c r="D190" i="60"/>
  <c r="D186" i="60"/>
  <c r="D184" i="60"/>
  <c r="D181" i="60"/>
  <c r="D178" i="60"/>
  <c r="D175" i="60"/>
  <c r="D172" i="60"/>
  <c r="D158" i="60"/>
  <c r="D155" i="60"/>
  <c r="D142" i="60"/>
  <c r="D136" i="60"/>
  <c r="D130" i="60"/>
  <c r="D120" i="60"/>
  <c r="D113" i="60"/>
  <c r="D106" i="60"/>
  <c r="D137" i="60"/>
  <c r="D198" i="60"/>
  <c r="D146" i="60"/>
  <c r="D204" i="60"/>
  <c r="D107" i="60"/>
  <c r="D174" i="60"/>
  <c r="D157" i="60"/>
  <c r="D167" i="60"/>
  <c r="D100" i="60"/>
  <c r="D170" i="60"/>
  <c r="D131" i="60"/>
  <c r="D182" i="60"/>
  <c r="D195" i="60"/>
  <c r="D164" i="60"/>
  <c r="D128" i="60"/>
  <c r="D127" i="60"/>
  <c r="D161" i="60"/>
  <c r="D117" i="60"/>
  <c r="D134" i="60"/>
  <c r="D214" i="60"/>
  <c r="D215" i="60"/>
  <c r="D99" i="60"/>
  <c r="D171" i="60"/>
  <c r="D149" i="60"/>
  <c r="D185" i="60"/>
  <c r="D160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<sst xmlns="http://schemas.openxmlformats.org/spreadsheetml/2006/main" count="949" uniqueCount="667">
  <si>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</si>
  <si>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</si>
  <si>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</si>
  <si>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</si>
  <si>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</si>
  <si>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</si>
  <si>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</si>
  <si>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</si>
  <si>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</si>
  <si>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</si>
  <si>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</si>
  <si>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</si>
  <si>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</si>
  <si>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</si>
  <si>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</si>
  <si>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</si>
  <si>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</si>
  <si>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</si>
  <si>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</si>
  <si>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</si>
  <si>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</si>
  <si>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</si>
  <si>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</si>
  <si>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</si>
  <si>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</si>
  <si>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</si>
  <si>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</si>
  <si>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</si>
  <si>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</si>
  <si>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</si>
  <si>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</si>
  <si>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</si>
  <si>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</si>
  <si>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</si>
  <si>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</si>
  <si>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</si>
  <si>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</si>
  <si>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</si>
  <si>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</si>
  <si>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</si>
  <si>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</si>
  <si>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</si>
  <si>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</si>
  <si>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</si>
  <si>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</si>
  <si>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</si>
  <si>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</si>
  <si>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</si>
  <si>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</si>
  <si>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</si>
  <si>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</si>
  <si>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</si>
  <si>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</si>
  <si>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</si>
  <si>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</si>
  <si>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</si>
  <si>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</si>
  <si>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</si>
  <si>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</si>
  <si>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</si>
  <si>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</si>
  <si>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</si>
  <si>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</si>
  <si>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</si>
  <si>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</si>
  <si>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</si>
  <si>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</si>
  <si>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</si>
  <si>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</si>
  <si>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</si>
  <si>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</si>
  <si>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</si>
  <si>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</si>
  <si>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</si>
  <si>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</si>
  <si>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</si>
  <si>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</si>
  <si>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</si>
  <si>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</si>
  <si>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</si>
  <si>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</si>
  <si>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</si>
  <si>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</si>
  <si>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</si>
  <si>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</si>
  <si>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</si>
  <si>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</si>
  <si>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</si>
  <si>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</si>
  <si>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</si>
  <si>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</si>
  <si>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</si>
  <si>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</si>
  <si>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</si>
  <si>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</si>
  <si>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</si>
  <si>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</si>
  <si>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</si>
  <si>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</si>
  <si>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</si>
  <si>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</si>
  <si>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</si>
  <si>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</si>
  <si>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</si>
  <si>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</si>
  <si>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</si>
  <si>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</si>
  <si>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</si>
  <si>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</si>
  <si>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</si>
  <si>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</si>
  <si>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</si>
  <si>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</si>
  <si>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</si>
  <si>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</si>
  <si>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</si>
  <si>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</si>
  <si>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</si>
  <si>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</si>
  <si>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</si>
  <si>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</si>
  <si>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</si>
  <si>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</si>
  <si>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</si>
  <si>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</si>
  <si>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</si>
  <si>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</si>
  <si>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</si>
  <si>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</si>
  <si>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</si>
  <si>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</si>
  <si>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</si>
  <si>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</si>
  <si>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</si>
  <si>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</si>
  <si>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</si>
  <si>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</si>
  <si>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</si>
  <si>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</si>
  <si>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</si>
  <si>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</si>
  <si>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</si>
  <si>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</si>
  <si>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</si>
  <si>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</si>
  <si>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</si>
  <si>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</si>
  <si>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</si>
  <si>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</si>
  <si>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</si>
  <si>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</si>
  <si>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</si>
  <si>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</si>
  <si>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</si>
  <si>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</si>
  <si>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</si>
  <si>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</si>
  <si>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</si>
  <si>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</si>
  <si>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</si>
  <si>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</si>
  <si>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</si>
  <si>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</si>
  <si>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</si>
  <si>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</si>
  <si>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</si>
  <si>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</si>
  <si>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</si>
  <si>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</si>
  <si>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</si>
  <si>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</si>
  <si>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</si>
  <si>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</si>
  <si>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</si>
  <si>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</si>
  <si>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</si>
  <si>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</si>
  <si>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</si>
  <si>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</si>
  <si>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</si>
  <si>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</si>
  <si>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</si>
  <si>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</si>
  <si>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</si>
  <si>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</si>
  <si>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</si>
  <si>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</si>
  <si>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</si>
  <si>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</si>
  <si>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</si>
  <si>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</si>
  <si>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</si>
  <si>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</si>
  <si>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</si>
  <si>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</si>
  <si>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</si>
  <si>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</si>
  <si>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</si>
  <si>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</si>
  <si>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</si>
  <si>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</si>
  <si>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</si>
  <si>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</si>
  <si>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</si>
  <si>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</si>
  <si>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</si>
  <si>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</si>
  <si>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</si>
  <si>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</si>
  <si>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</si>
  <si>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</si>
  <si>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</si>
  <si>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</si>
  <si>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</si>
  <si>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</si>
  <si>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</si>
  <si>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</si>
  <si>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</si>
  <si>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</si>
  <si>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</si>
  <si>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</si>
  <si>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</si>
  <si>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</si>
  <si>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</si>
  <si>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</si>
  <si>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</si>
  <si>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</si>
  <si>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</si>
  <si>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</si>
  <si>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</si>
  <si>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</si>
  <si>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</si>
  <si>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</si>
  <si>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</si>
  <si>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</si>
  <si>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</si>
  <si>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</si>
  <si>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</si>
  <si>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</si>
  <si>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</si>
  <si>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</si>
  <si>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</si>
  <si>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</si>
  <si>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</si>
  <si>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</si>
  <si>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</si>
  <si>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</si>
  <si>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</si>
  <si>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</si>
  <si>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</si>
  <si>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</si>
  <si>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</si>
  <si>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</si>
  <si>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</si>
  <si>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</si>
  <si>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</si>
  <si>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</si>
  <si>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</si>
  <si>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</si>
  <si>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</si>
  <si>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</si>
  <si>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</si>
  <si>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</si>
  <si>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</si>
  <si>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</si>
  <si>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</si>
  <si>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</si>
  <si>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</si>
  <si>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</si>
  <si>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</si>
  <si>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</si>
  <si>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</si>
  <si>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</si>
  <si>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</si>
  <si>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</si>
  <si>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</si>
  <si>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</si>
  <si>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</si>
  <si>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</si>
  <si>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</si>
  <si>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</si>
  <si>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</si>
  <si>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</si>
  <si>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</si>
  <si>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</si>
  <si>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</si>
  <si>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</si>
  <si>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</si>
  <si>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</si>
  <si>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</si>
  <si>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</si>
  <si>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</si>
  <si>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</si>
  <si>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</si>
  <si>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</si>
  <si>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</si>
  <si>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</si>
  <si>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</si>
  <si>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</si>
  <si>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</si>
  <si>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</si>
  <si>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</si>
  <si>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</si>
  <si>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</si>
  <si>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</si>
  <si>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</si>
  <si>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</si>
  <si>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</si>
  <si>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</si>
  <si>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</si>
  <si>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</si>
  <si>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</si>
  <si>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</si>
  <si>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</si>
  <si>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</si>
  <si>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</si>
  <si>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</si>
  <si>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</si>
  <si>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</si>
  <si>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</si>
  <si>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</si>
  <si>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</si>
  <si>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</si>
  <si>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</si>
  <si>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</si>
  <si>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</si>
  <si>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</si>
  <si>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</si>
  <si>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</si>
  <si>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</si>
  <si>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</si>
  <si>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</si>
  <si>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</si>
  <si>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</si>
  <si>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</si>
  <si>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</si>
  <si>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</si>
  <si>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</si>
  <si>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</si>
  <si>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</si>
  <si>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</si>
  <si>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</si>
  <si>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</si>
  <si>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</si>
  <si>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</si>
  <si>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</si>
  <si>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</si>
  <si>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</si>
  <si>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</si>
  <si>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</si>
  <si>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</si>
  <si>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</si>
  <si>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</si>
  <si>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</si>
  <si>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</si>
  <si>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</si>
  <si>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</si>
  <si>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</si>
  <si>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</si>
  <si>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</si>
  <si>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</si>
  <si>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</si>
  <si>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</si>
  <si>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</si>
  <si>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</si>
  <si>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</si>
  <si>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</si>
  <si>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</si>
  <si>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</si>
  <si>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</si>
  <si>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</si>
  <si>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</si>
  <si>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</si>
  <si>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</si>
  <si>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</si>
  <si>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</si>
  <si>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</si>
  <si>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</si>
  <si>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</si>
  <si>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</si>
  <si>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</si>
  <si>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</si>
  <si>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</si>
  <si>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</si>
  <si>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</si>
  <si>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</si>
  <si>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</si>
  <si>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</si>
  <si>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</si>
  <si>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</si>
  <si>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</si>
  <si>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</si>
  <si>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</si>
  <si>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</si>
  <si>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</si>
  <si>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</si>
  <si>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</si>
  <si>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</si>
  <si>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</si>
  <si>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</si>
  <si>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</si>
  <si>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</si>
  <si>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</si>
  <si>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</si>
  <si>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</si>
  <si>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</si>
  <si>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</si>
  <si>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</si>
  <si>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</si>
  <si>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</si>
  <si>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</si>
  <si>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</si>
  <si>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</si>
  <si>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</si>
  <si>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</si>
  <si>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</si>
  <si>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</si>
  <si>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</si>
  <si>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</si>
  <si>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</si>
  <si>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</si>
  <si>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</si>
  <si>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</si>
  <si>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</si>
  <si>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</si>
  <si>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</si>
  <si>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</si>
  <si>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</si>
  <si>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</si>
  <si>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</si>
  <si>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</si>
  <si>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</si>
  <si>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</si>
  <si>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</si>
  <si>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</si>
  <si>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</si>
  <si>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</si>
  <si>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</si>
  <si>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</si>
  <si>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</si>
  <si>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</si>
  <si>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</si>
  <si>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</si>
  <si>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</si>
  <si>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</si>
  <si>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</si>
  <si>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</si>
  <si>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</si>
  <si>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</si>
  <si>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</si>
  <si>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</si>
  <si>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</si>
  <si>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</si>
  <si>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</si>
  <si>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</si>
  <si>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</si>
  <si>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</si>
  <si>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</si>
  <si>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</si>
  <si>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</si>
  <si>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</si>
  <si>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</si>
  <si>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</si>
  <si>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</si>
  <si>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</si>
  <si>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</si>
  <si>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</si>
  <si>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</si>
  <si>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</si>
  <si>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</si>
  <si>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</si>
  <si>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</si>
  <si>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</si>
  <si>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</si>
  <si>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</si>
  <si>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</si>
  <si>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</si>
  <si>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</si>
  <si>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</si>
  <si>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</si>
  <si>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</si>
  <si>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</si>
  <si>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</si>
  <si>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</si>
  <si>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</si>
  <si>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</si>
  <si>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</si>
  <si>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</si>
  <si>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</si>
  <si>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</si>
  <si>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</si>
  <si>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</si>
  <si>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</si>
  <si>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</si>
  <si>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</si>
  <si>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</si>
  <si>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</si>
  <si>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</si>
  <si>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</si>
  <si>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</si>
  <si>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</si>
  <si>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</si>
  <si>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</si>
  <si>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</si>
  <si>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</si>
  <si>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</si>
  <si>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</si>
  <si>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</si>
  <si>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</si>
  <si>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</si>
  <si>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</si>
  <si>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</si>
  <si>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</si>
  <si>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</si>
  <si>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</si>
  <si>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</si>
  <si>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</si>
  <si>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</si>
  <si>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</si>
  <si>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</si>
  <si>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</si>
  <si>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</si>
  <si>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</si>
  <si>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</si>
  <si>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</si>
  <si>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</si>
  <si>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</si>
  <si>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</si>
  <si>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</si>
  <si>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</si>
  <si>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</si>
  <si>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</si>
  <si>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</si>
  <si>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</si>
  <si>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</si>
  <si>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</si>
  <si>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</si>
  <si>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</si>
  <si>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</si>
  <si>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</si>
  <si>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</si>
  <si>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</si>
  <si>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</si>
  <si>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</si>
  <si>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</si>
  <si>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</si>
  <si>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</si>
  <si>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</si>
  <si>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</si>
  <si>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</si>
  <si>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</si>
  <si>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</si>
  <si>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</si>
  <si>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</si>
  <si>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</si>
  <si>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</si>
  <si>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</si>
  <si>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</si>
  <si>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</si>
  <si>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</si>
  <si>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</si>
  <si>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</si>
  <si>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</si>
  <si>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</si>
  <si>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</si>
  <si>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</si>
  <si>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</si>
  <si>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</si>
  <si>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</si>
  <si>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</si>
  <si>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</si>
  <si>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</si>
  <si>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</si>
  <si>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</si>
  <si>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</si>
  <si>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</si>
  <si>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</si>
  <si>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</si>
  <si>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</si>
  <si>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</si>
  <si>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</si>
  <si>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</si>
  <si>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</si>
  <si>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</si>
  <si>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</si>
  <si>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</si>
  <si>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</si>
  <si>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</si>
  <si>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</si>
  <si>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</si>
  <si>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</si>
  <si>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</si>
  <si>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</si>
  <si>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</si>
  <si>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</si>
  <si>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</si>
  <si>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</si>
  <si>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</si>
  <si>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</si>
  <si>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</si>
  <si>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</si>
  <si>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</si>
  <si>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</si>
  <si>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</si>
  <si>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</si>
  <si>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</si>
  <si>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</si>
  <si>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</si>
  <si>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</si>
  <si>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</si>
  <si>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</si>
  <si>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</si>
  <si>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</si>
  <si>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</si>
  <si>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</si>
  <si>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</si>
  <si>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</si>
  <si>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</si>
  <si>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</si>
  <si>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</si>
  <si>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</si>
  <si>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</si>
  <si>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</si>
  <si>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</si>
  <si>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</si>
  <si>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</si>
  <si>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</si>
  <si>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</si>
  <si>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</si>
  <si>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</si>
  <si>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</si>
  <si>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</si>
  <si>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</si>
  <si>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</si>
  <si>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</si>
  <si>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</si>
  <si>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</si>
  <si>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</si>
  <si>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</si>
  <si>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</si>
  <si>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</si>
  <si>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</si>
  <si>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</si>
  <si>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</si>
  <si>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</si>
  <si>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</si>
  <si>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</si>
  <si>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</si>
  <si>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</si>
  <si>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</si>
  <si>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</si>
  <si>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</si>
  <si>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</si>
  <si>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</si>
  <si>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</si>
  <si>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</si>
  <si>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</si>
  <si>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</si>
  <si>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</si>
  <si>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</si>
  <si>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</si>
  <si>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</si>
  <si>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 de San Miguel de Allende, Gto.</t>
  </si>
  <si>
    <t>Correspondiente del 1 de Enero 31 de Marzo de 2023</t>
  </si>
  <si>
    <t xml:space="preserve">Camino Antiguo a Queretaro No. 2 Fraccionamiento El Deportivo, C.P. 37700, Tel (415) 120-54-58, San Miguel de Allende, Gto </t>
  </si>
  <si>
    <t>imuvi_admon@live.com.mx</t>
  </si>
  <si>
    <t>Correspondiente 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</si>
</sst>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4" fillId="0" borderId="0" xfId="3" applyAlignment="1" applyProtection="1">
      <alignment horizontal="left" vertical="top" indent="1"/>
      <protection locked="0"/>
    </xf>
    <xf numFmtId="0" fontId="3" fillId="0" borderId="0" xfId="3" applyFont="1" applyAlignment="1" applyProtection="1">
      <alignment vertical="top"/>
      <protection locked="0"/>
    </xf>
    <xf numFmtId="0" fontId="22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3" fillId="0" borderId="0" xfId="9" applyFont="1"/>
    <xf numFmtId="0" fontId="24" fillId="5" borderId="0" xfId="9" applyFont="1" applyFill="1" applyAlignment="1">
      <alignment horizontal="center" vertical="center"/>
    </xf>
    <xf numFmtId="0" fontId="24" fillId="5" borderId="0" xfId="9" applyFont="1" applyFill="1"/>
    <xf numFmtId="0" fontId="25" fillId="6" borderId="0" xfId="9" applyFont="1" applyFill="1"/>
    <xf numFmtId="0" fontId="22" fillId="0" borderId="0" xfId="9" applyFont="1" applyAlignment="1">
      <alignment horizontal="center"/>
    </xf>
    <xf numFmtId="0" fontId="22" fillId="0" borderId="0" xfId="9" applyFont="1"/>
    <xf numFmtId="4" fontId="23" fillId="0" borderId="0" xfId="9" applyNumberFormat="1" applyFont="1"/>
    <xf numFmtId="0" fontId="4" fillId="0" borderId="0" xfId="3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26" fillId="0" borderId="0" xfId="10" applyFont="1"/>
    <xf numFmtId="0" fontId="23" fillId="0" borderId="0" xfId="8" applyFont="1"/>
    <xf numFmtId="0" fontId="3" fillId="0" borderId="0" xfId="3" applyFont="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2" fillId="4" borderId="0" xfId="9" applyFont="1" applyFill="1" applyAlignment="1">
      <alignment horizontal="center" vertical="center"/>
    </xf>
    <xf numFmtId="0" fontId="22" fillId="4" borderId="0" xfId="9" applyFont="1" applyFill="1" applyAlignment="1">
      <alignment vertical="center"/>
    </xf>
    <xf numFmtId="0" fontId="22" fillId="4" borderId="0" xfId="9" applyFont="1" applyFill="1" applyAlignment="1">
      <alignment horizontal="center"/>
    </xf>
    <xf numFmtId="0" fontId="22" fillId="4" borderId="0" xfId="9" applyFont="1" applyFill="1"/>
    <xf numFmtId="0" fontId="4" fillId="0" borderId="0" xfId="3" applyAlignment="1" applyProtection="1">
      <alignment horizontal="center" vertical="top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28574</xdr:rowOff>
    </xdr:from>
    <xdr:to>
      <xdr:col>1</xdr:col>
      <xdr:colOff>85724</xdr:colOff>
      <xdr:row>3</xdr:row>
      <xdr:rowOff>185276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0432B0-0A8A-4434-9B1A-8C06D19CF6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66674" y="28574"/>
          <a:ext cx="1000125" cy="871077"/>
        </a:xfrm>
        <a:prstGeom prst="rect">
          <a:avLst/>
        </a:prstGeom>
      </xdr:spPr>
    </xdr:pic>
    <xdr:clientData/>
  </xdr:twoCellAnchor>
  <xdr:twoCellAnchor>
    <xdr:from>
      <xdr:col>0</xdr:col>
      <xdr:colOff>3143250</xdr:colOff>
      <xdr:row>48</xdr:row>
      <xdr:rowOff>0</xdr:rowOff>
    </xdr:from>
    <xdr:to>
      <xdr:col>0</xdr:col>
      <xdr:colOff>5667375</xdr:colOff>
      <xdr:row>57</xdr:row>
      <xdr:rowOff>19049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E533640-7C79-4B50-80E9-5F6BCB080ACC}"/>
            </a:ext>
          </a:extLst>
        </xdr:cNvPr>
        <xdr:cNvSpPr txBox="1"/>
      </xdr:nvSpPr>
      <xdr:spPr>
        <a:xfrm>
          <a:off x="3143250" y="11344275"/>
          <a:ext cx="25241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1</xdr:col>
      <xdr:colOff>1581150</xdr:colOff>
      <xdr:row>54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F745D83-2888-4E32-ADC6-52B68DC6B9DC}"/>
            </a:ext>
          </a:extLst>
        </xdr:cNvPr>
        <xdr:cNvSpPr txBox="1"/>
      </xdr:nvSpPr>
      <xdr:spPr>
        <a:xfrm>
          <a:off x="0" y="7258050"/>
          <a:ext cx="25622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4772025</xdr:colOff>
      <xdr:row>47</xdr:row>
      <xdr:rowOff>85725</xdr:rowOff>
    </xdr:from>
    <xdr:to>
      <xdr:col>4</xdr:col>
      <xdr:colOff>762000</xdr:colOff>
      <xdr:row>55</xdr:row>
      <xdr:rowOff>123826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9ED27C3-F83A-464B-8749-DE93E1F86175}"/>
            </a:ext>
          </a:extLst>
        </xdr:cNvPr>
        <xdr:cNvSpPr txBox="1"/>
      </xdr:nvSpPr>
      <xdr:spPr>
        <a:xfrm>
          <a:off x="5753100" y="7258050"/>
          <a:ext cx="23050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2133601</xdr:colOff>
      <xdr:row>47</xdr:row>
      <xdr:rowOff>66675</xdr:rowOff>
    </xdr:from>
    <xdr:to>
      <xdr:col>1</xdr:col>
      <xdr:colOff>4419601</xdr:colOff>
      <xdr:row>56</xdr:row>
      <xdr:rowOff>66674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EC46889-5075-4CCF-B37E-F5BCCAD8AFCA}"/>
            </a:ext>
          </a:extLst>
        </xdr:cNvPr>
        <xdr:cNvSpPr txBox="1"/>
      </xdr:nvSpPr>
      <xdr:spPr>
        <a:xfrm>
          <a:off x="3114676" y="7239000"/>
          <a:ext cx="228600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3143250</xdr:colOff>
      <xdr:row>155</xdr:row>
      <xdr:rowOff>0</xdr:rowOff>
    </xdr:from>
    <xdr:to>
      <xdr:col>0</xdr:col>
      <xdr:colOff>5667375</xdr:colOff>
      <xdr:row>164</xdr:row>
      <xdr:rowOff>19049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6800133-4BD7-4698-89F8-0510DEC08FA5}"/>
            </a:ext>
          </a:extLst>
        </xdr:cNvPr>
        <xdr:cNvSpPr txBox="1"/>
      </xdr:nvSpPr>
      <xdr:spPr>
        <a:xfrm>
          <a:off x="981075" y="7334250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342900</xdr:colOff>
      <xdr:row>154</xdr:row>
      <xdr:rowOff>85725</xdr:rowOff>
    </xdr:from>
    <xdr:to>
      <xdr:col>1</xdr:col>
      <xdr:colOff>2860735</xdr:colOff>
      <xdr:row>160</xdr:row>
      <xdr:rowOff>125802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583DD3C-173E-4DB9-B7D5-118ADE630402}"/>
            </a:ext>
          </a:extLst>
        </xdr:cNvPr>
        <xdr:cNvSpPr txBox="1"/>
      </xdr:nvSpPr>
      <xdr:spPr>
        <a:xfrm>
          <a:off x="1009650" y="23860125"/>
          <a:ext cx="2517835" cy="973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5</xdr:col>
      <xdr:colOff>447856</xdr:colOff>
      <xdr:row>154</xdr:row>
      <xdr:rowOff>85725</xdr:rowOff>
    </xdr:from>
    <xdr:to>
      <xdr:col>7</xdr:col>
      <xdr:colOff>95251</xdr:colOff>
      <xdr:row>162</xdr:row>
      <xdr:rowOff>123826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0237873-0BAC-4070-A3FD-DA907A64807D}"/>
            </a:ext>
          </a:extLst>
        </xdr:cNvPr>
        <xdr:cNvSpPr txBox="1"/>
      </xdr:nvSpPr>
      <xdr:spPr>
        <a:xfrm>
          <a:off x="9655356" y="22390100"/>
          <a:ext cx="2266770" cy="1196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2</xdr:col>
      <xdr:colOff>652733</xdr:colOff>
      <xdr:row>154</xdr:row>
      <xdr:rowOff>75661</xdr:rowOff>
    </xdr:from>
    <xdr:to>
      <xdr:col>4</xdr:col>
      <xdr:colOff>587376</xdr:colOff>
      <xdr:row>163</xdr:row>
      <xdr:rowOff>75660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7B504D5-4240-4817-9EB0-B610B5C8D3BC}"/>
            </a:ext>
          </a:extLst>
        </xdr:cNvPr>
        <xdr:cNvSpPr txBox="1"/>
      </xdr:nvSpPr>
      <xdr:spPr>
        <a:xfrm>
          <a:off x="5621608" y="22380036"/>
          <a:ext cx="2300018" cy="1301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1</xdr:col>
      <xdr:colOff>133350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47C747-36B6-465A-8012-6D75D4CA5D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209550" y="15240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3143250</xdr:colOff>
      <xdr:row>221</xdr:row>
      <xdr:rowOff>0</xdr:rowOff>
    </xdr:from>
    <xdr:to>
      <xdr:col>0</xdr:col>
      <xdr:colOff>5667375</xdr:colOff>
      <xdr:row>230</xdr:row>
      <xdr:rowOff>19049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3ECB042-339B-4644-91EB-1E2B32A6F468}"/>
            </a:ext>
          </a:extLst>
        </xdr:cNvPr>
        <xdr:cNvSpPr txBox="1"/>
      </xdr:nvSpPr>
      <xdr:spPr>
        <a:xfrm>
          <a:off x="666750" y="22469475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353847</xdr:colOff>
      <xdr:row>220</xdr:row>
      <xdr:rowOff>85725</xdr:rowOff>
    </xdr:from>
    <xdr:to>
      <xdr:col>1</xdr:col>
      <xdr:colOff>2203837</xdr:colOff>
      <xdr:row>227</xdr:row>
      <xdr:rowOff>76638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74D6455-7DA9-448D-973E-8DF49F437870}"/>
            </a:ext>
          </a:extLst>
        </xdr:cNvPr>
        <xdr:cNvSpPr txBox="1"/>
      </xdr:nvSpPr>
      <xdr:spPr>
        <a:xfrm>
          <a:off x="353847" y="33707880"/>
          <a:ext cx="2517835" cy="1009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5265102</xdr:colOff>
      <xdr:row>220</xdr:row>
      <xdr:rowOff>107621</xdr:rowOff>
    </xdr:from>
    <xdr:to>
      <xdr:col>4</xdr:col>
      <xdr:colOff>0</xdr:colOff>
      <xdr:row>229</xdr:row>
      <xdr:rowOff>3394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86EA714-6068-4D41-B1E0-CA8F35F5BFCC}"/>
            </a:ext>
          </a:extLst>
        </xdr:cNvPr>
        <xdr:cNvSpPr txBox="1"/>
      </xdr:nvSpPr>
      <xdr:spPr>
        <a:xfrm>
          <a:off x="5932947" y="33729776"/>
          <a:ext cx="2365846" cy="1198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2590578</xdr:colOff>
      <xdr:row>220</xdr:row>
      <xdr:rowOff>108506</xdr:rowOff>
    </xdr:from>
    <xdr:to>
      <xdr:col>1</xdr:col>
      <xdr:colOff>4948621</xdr:colOff>
      <xdr:row>229</xdr:row>
      <xdr:rowOff>108505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C8981D7-4435-4E18-A84D-C7E38434D6D0}"/>
            </a:ext>
          </a:extLst>
        </xdr:cNvPr>
        <xdr:cNvSpPr txBox="1"/>
      </xdr:nvSpPr>
      <xdr:spPr>
        <a:xfrm>
          <a:off x="3258423" y="33730661"/>
          <a:ext cx="2358043" cy="1302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1</xdr:col>
      <xdr:colOff>123824</xdr:colOff>
      <xdr:row>2</xdr:row>
      <xdr:rowOff>214772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D63442-A586-43C8-BF55-DBA300C3D3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19049" y="19049"/>
          <a:ext cx="771525" cy="671973"/>
        </a:xfrm>
        <a:prstGeom prst="rect">
          <a:avLst/>
        </a:prstGeom>
      </xdr:spPr>
    </xdr:pic>
    <xdr:clientData/>
  </xdr:twoCellAnchor>
  <xdr:twoCellAnchor>
    <xdr:from>
      <xdr:col>0</xdr:col>
      <xdr:colOff>3143250</xdr:colOff>
      <xdr:row>32</xdr:row>
      <xdr:rowOff>0</xdr:rowOff>
    </xdr:from>
    <xdr:to>
      <xdr:col>0</xdr:col>
      <xdr:colOff>5667375</xdr:colOff>
      <xdr:row>41</xdr:row>
      <xdr:rowOff>19049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F2E8A0F-62C6-45D5-A866-7EB9E35BA2BC}"/>
            </a:ext>
          </a:extLst>
        </xdr:cNvPr>
        <xdr:cNvSpPr txBox="1"/>
      </xdr:nvSpPr>
      <xdr:spPr>
        <a:xfrm>
          <a:off x="666750" y="33899475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353847</xdr:colOff>
      <xdr:row>31</xdr:row>
      <xdr:rowOff>85725</xdr:rowOff>
    </xdr:from>
    <xdr:to>
      <xdr:col>1</xdr:col>
      <xdr:colOff>2203837</xdr:colOff>
      <xdr:row>38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034BB19-3444-4B0F-9C77-03A9D6628E1E}"/>
            </a:ext>
          </a:extLst>
        </xdr:cNvPr>
        <xdr:cNvSpPr txBox="1"/>
      </xdr:nvSpPr>
      <xdr:spPr>
        <a:xfrm>
          <a:off x="353847" y="4819650"/>
          <a:ext cx="251674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2</xdr:col>
      <xdr:colOff>1352551</xdr:colOff>
      <xdr:row>31</xdr:row>
      <xdr:rowOff>107621</xdr:rowOff>
    </xdr:from>
    <xdr:to>
      <xdr:col>4</xdr:col>
      <xdr:colOff>942976</xdr:colOff>
      <xdr:row>40</xdr:row>
      <xdr:rowOff>3394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AE87408-9D10-4803-99F1-534B5A11E7BD}"/>
            </a:ext>
          </a:extLst>
        </xdr:cNvPr>
        <xdr:cNvSpPr txBox="1"/>
      </xdr:nvSpPr>
      <xdr:spPr>
        <a:xfrm>
          <a:off x="5229226" y="4841546"/>
          <a:ext cx="2228850" cy="1200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2228851</xdr:colOff>
      <xdr:row>31</xdr:row>
      <xdr:rowOff>108506</xdr:rowOff>
    </xdr:from>
    <xdr:to>
      <xdr:col>2</xdr:col>
      <xdr:colOff>1304925</xdr:colOff>
      <xdr:row>40</xdr:row>
      <xdr:rowOff>108505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92E1523-8CD5-43BA-B860-55ACF408C616}"/>
            </a:ext>
          </a:extLst>
        </xdr:cNvPr>
        <xdr:cNvSpPr txBox="1"/>
      </xdr:nvSpPr>
      <xdr:spPr>
        <a:xfrm>
          <a:off x="2895601" y="4842431"/>
          <a:ext cx="2285999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171450</xdr:colOff>
      <xdr:row>2</xdr:row>
      <xdr:rowOff>220610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C76BA3-4E66-45AC-9DBC-BC808F290C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38100" y="0"/>
          <a:ext cx="800100" cy="696860"/>
        </a:xfrm>
        <a:prstGeom prst="rect">
          <a:avLst/>
        </a:prstGeom>
      </xdr:spPr>
    </xdr:pic>
    <xdr:clientData/>
  </xdr:twoCellAnchor>
  <xdr:twoCellAnchor>
    <xdr:from>
      <xdr:col>0</xdr:col>
      <xdr:colOff>3143250</xdr:colOff>
      <xdr:row>127</xdr:row>
      <xdr:rowOff>0</xdr:rowOff>
    </xdr:from>
    <xdr:to>
      <xdr:col>0</xdr:col>
      <xdr:colOff>5667375</xdr:colOff>
      <xdr:row>136</xdr:row>
      <xdr:rowOff>19049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532BCD7-1E38-439E-B936-26522E295261}"/>
            </a:ext>
          </a:extLst>
        </xdr:cNvPr>
        <xdr:cNvSpPr txBox="1"/>
      </xdr:nvSpPr>
      <xdr:spPr>
        <a:xfrm>
          <a:off x="666750" y="4895850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353847</xdr:colOff>
      <xdr:row>126</xdr:row>
      <xdr:rowOff>85725</xdr:rowOff>
    </xdr:from>
    <xdr:to>
      <xdr:col>1</xdr:col>
      <xdr:colOff>2203837</xdr:colOff>
      <xdr:row>132</xdr:row>
      <xdr:rowOff>125802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630BEB1-374E-4484-BAB1-BC04855CAA85}"/>
            </a:ext>
          </a:extLst>
        </xdr:cNvPr>
        <xdr:cNvSpPr txBox="1"/>
      </xdr:nvSpPr>
      <xdr:spPr>
        <a:xfrm>
          <a:off x="353847" y="4819650"/>
          <a:ext cx="2516740" cy="91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1</xdr:colOff>
      <xdr:row>126</xdr:row>
      <xdr:rowOff>107621</xdr:rowOff>
    </xdr:from>
    <xdr:to>
      <xdr:col>4</xdr:col>
      <xdr:colOff>1152525</xdr:colOff>
      <xdr:row>135</xdr:row>
      <xdr:rowOff>3394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63A35CB-B584-43E3-987F-FD383F6EE765}"/>
            </a:ext>
          </a:extLst>
        </xdr:cNvPr>
        <xdr:cNvSpPr txBox="1"/>
      </xdr:nvSpPr>
      <xdr:spPr>
        <a:xfrm>
          <a:off x="5915026" y="18414671"/>
          <a:ext cx="2247899" cy="1200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2390776</xdr:colOff>
      <xdr:row>126</xdr:row>
      <xdr:rowOff>108506</xdr:rowOff>
    </xdr:from>
    <xdr:to>
      <xdr:col>2</xdr:col>
      <xdr:colOff>485775</xdr:colOff>
      <xdr:row>135</xdr:row>
      <xdr:rowOff>108505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B85C513-BA21-45D5-8023-CA81A454CDA8}"/>
            </a:ext>
          </a:extLst>
        </xdr:cNvPr>
        <xdr:cNvSpPr txBox="1"/>
      </xdr:nvSpPr>
      <xdr:spPr>
        <a:xfrm>
          <a:off x="3057526" y="18415556"/>
          <a:ext cx="2324099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3143250</xdr:colOff>
      <xdr:row>25</xdr:row>
      <xdr:rowOff>0</xdr:rowOff>
    </xdr:from>
    <xdr:to>
      <xdr:col>0</xdr:col>
      <xdr:colOff>5667375</xdr:colOff>
      <xdr:row>34</xdr:row>
      <xdr:rowOff>19049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BC6BBD-48B5-4989-B4CF-55DD8C585B35}"/>
            </a:ext>
          </a:extLst>
        </xdr:cNvPr>
        <xdr:cNvSpPr txBox="1"/>
      </xdr:nvSpPr>
      <xdr:spPr>
        <a:xfrm>
          <a:off x="666750" y="4895850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25</xdr:row>
      <xdr:rowOff>104775</xdr:rowOff>
    </xdr:from>
    <xdr:to>
      <xdr:col>1</xdr:col>
      <xdr:colOff>2351253</xdr:colOff>
      <xdr:row>32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9F22EEF-22B1-4025-8767-CE37BF86C022}"/>
            </a:ext>
          </a:extLst>
        </xdr:cNvPr>
        <xdr:cNvSpPr txBox="1"/>
      </xdr:nvSpPr>
      <xdr:spPr>
        <a:xfrm>
          <a:off x="0" y="3590925"/>
          <a:ext cx="2570328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2114551</xdr:colOff>
      <xdr:row>25</xdr:row>
      <xdr:rowOff>104775</xdr:rowOff>
    </xdr:from>
    <xdr:to>
      <xdr:col>2</xdr:col>
      <xdr:colOff>266700</xdr:colOff>
      <xdr:row>34</xdr:row>
      <xdr:rowOff>123824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F1650E2-E1F2-4074-9077-176263122AE8}"/>
            </a:ext>
          </a:extLst>
        </xdr:cNvPr>
        <xdr:cNvSpPr txBox="1"/>
      </xdr:nvSpPr>
      <xdr:spPr>
        <a:xfrm>
          <a:off x="2333626" y="3590925"/>
          <a:ext cx="2362199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2</xdr:col>
      <xdr:colOff>228600</xdr:colOff>
      <xdr:row>25</xdr:row>
      <xdr:rowOff>85725</xdr:rowOff>
    </xdr:from>
    <xdr:to>
      <xdr:col>4</xdr:col>
      <xdr:colOff>657225</xdr:colOff>
      <xdr:row>34</xdr:row>
      <xdr:rowOff>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6D9614F-D35C-40BF-848E-18132C4F0F13}"/>
            </a:ext>
          </a:extLst>
        </xdr:cNvPr>
        <xdr:cNvSpPr txBox="1"/>
      </xdr:nvSpPr>
      <xdr:spPr>
        <a:xfrm>
          <a:off x="4657725" y="3571875"/>
          <a:ext cx="237172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781050</xdr:colOff>
      <xdr:row>3</xdr:row>
      <xdr:rowOff>176980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18B386A-269A-4493-B64E-7683C1225F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9525" y="0"/>
          <a:ext cx="990600" cy="8627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3143250</xdr:colOff>
      <xdr:row>42</xdr:row>
      <xdr:rowOff>0</xdr:rowOff>
    </xdr:from>
    <xdr:to>
      <xdr:col>0</xdr:col>
      <xdr:colOff>5667375</xdr:colOff>
      <xdr:row>51</xdr:row>
      <xdr:rowOff>19049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492E9A4-501F-4987-9679-5F0841FD9446}"/>
            </a:ext>
          </a:extLst>
        </xdr:cNvPr>
        <xdr:cNvSpPr txBox="1"/>
      </xdr:nvSpPr>
      <xdr:spPr>
        <a:xfrm>
          <a:off x="219075" y="3486150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42</xdr:row>
      <xdr:rowOff>104775</xdr:rowOff>
    </xdr:from>
    <xdr:to>
      <xdr:col>1</xdr:col>
      <xdr:colOff>2351253</xdr:colOff>
      <xdr:row>49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A33D942-2016-4985-8037-9E771B976754}"/>
            </a:ext>
          </a:extLst>
        </xdr:cNvPr>
        <xdr:cNvSpPr txBox="1"/>
      </xdr:nvSpPr>
      <xdr:spPr>
        <a:xfrm>
          <a:off x="0" y="3590925"/>
          <a:ext cx="2570328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2114550</xdr:colOff>
      <xdr:row>42</xdr:row>
      <xdr:rowOff>104775</xdr:rowOff>
    </xdr:from>
    <xdr:to>
      <xdr:col>2</xdr:col>
      <xdr:colOff>180975</xdr:colOff>
      <xdr:row>51</xdr:row>
      <xdr:rowOff>123824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59E884F-D459-4CA0-B2D5-20DDD59B7C21}"/>
            </a:ext>
          </a:extLst>
        </xdr:cNvPr>
        <xdr:cNvSpPr txBox="1"/>
      </xdr:nvSpPr>
      <xdr:spPr>
        <a:xfrm>
          <a:off x="2362200" y="5962650"/>
          <a:ext cx="220980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2</xdr:col>
      <xdr:colOff>228600</xdr:colOff>
      <xdr:row>42</xdr:row>
      <xdr:rowOff>85725</xdr:rowOff>
    </xdr:from>
    <xdr:to>
      <xdr:col>4</xdr:col>
      <xdr:colOff>581025</xdr:colOff>
      <xdr:row>51</xdr:row>
      <xdr:rowOff>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95963FA-A73B-4D48-8105-CE50348BC39B}"/>
            </a:ext>
          </a:extLst>
        </xdr:cNvPr>
        <xdr:cNvSpPr txBox="1"/>
      </xdr:nvSpPr>
      <xdr:spPr>
        <a:xfrm>
          <a:off x="4619625" y="5943600"/>
          <a:ext cx="229552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628649</xdr:colOff>
      <xdr:row>3</xdr:row>
      <xdr:rowOff>62066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C5A72F-7D0B-40B4-BCAC-EAC50774EB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28575" y="38100"/>
          <a:ext cx="847724" cy="7383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490537</xdr:colOff>
      <xdr:row>2</xdr:row>
      <xdr:rowOff>187427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FA9E09-7335-4808-9FA2-EB09DACBE4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276225" y="0"/>
          <a:ext cx="762000" cy="663677"/>
        </a:xfrm>
        <a:prstGeom prst="rect">
          <a:avLst/>
        </a:prstGeom>
      </xdr:spPr>
    </xdr:pic>
    <xdr:clientData/>
  </xdr:twoCellAnchor>
  <xdr:twoCellAnchor>
    <xdr:from>
      <xdr:col>0</xdr:col>
      <xdr:colOff>3143250</xdr:colOff>
      <xdr:row>55</xdr:row>
      <xdr:rowOff>0</xdr:rowOff>
    </xdr:from>
    <xdr:to>
      <xdr:col>0</xdr:col>
      <xdr:colOff>5667375</xdr:colOff>
      <xdr:row>64</xdr:row>
      <xdr:rowOff>19049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49E7BDB-C98C-43D9-A168-69E8556F5F43}"/>
            </a:ext>
          </a:extLst>
        </xdr:cNvPr>
        <xdr:cNvSpPr txBox="1"/>
      </xdr:nvSpPr>
      <xdr:spPr>
        <a:xfrm>
          <a:off x="247650" y="5857875"/>
          <a:ext cx="0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476245</xdr:colOff>
      <xdr:row>55</xdr:row>
      <xdr:rowOff>104775</xdr:rowOff>
    </xdr:from>
    <xdr:to>
      <xdr:col>1</xdr:col>
      <xdr:colOff>2393156</xdr:colOff>
      <xdr:row>62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E776182-5F97-49BA-BC82-364CAEB24FB9}"/>
            </a:ext>
          </a:extLst>
        </xdr:cNvPr>
        <xdr:cNvSpPr txBox="1"/>
      </xdr:nvSpPr>
      <xdr:spPr>
        <a:xfrm>
          <a:off x="476245" y="8248650"/>
          <a:ext cx="2583661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3440903</xdr:colOff>
      <xdr:row>55</xdr:row>
      <xdr:rowOff>104775</xdr:rowOff>
    </xdr:from>
    <xdr:to>
      <xdr:col>1</xdr:col>
      <xdr:colOff>5774531</xdr:colOff>
      <xdr:row>64</xdr:row>
      <xdr:rowOff>123824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7FDF3B6-3AA5-44C1-A697-81C388A75258}"/>
            </a:ext>
          </a:extLst>
        </xdr:cNvPr>
        <xdr:cNvSpPr txBox="1"/>
      </xdr:nvSpPr>
      <xdr:spPr>
        <a:xfrm>
          <a:off x="3988591" y="9486900"/>
          <a:ext cx="2333628" cy="1519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3</xdr:col>
      <xdr:colOff>666750</xdr:colOff>
      <xdr:row>55</xdr:row>
      <xdr:rowOff>85725</xdr:rowOff>
    </xdr:from>
    <xdr:to>
      <xdr:col>5</xdr:col>
      <xdr:colOff>119062</xdr:colOff>
      <xdr:row>64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9123DAF-00B8-47C1-B4E7-6895D519C3F6}"/>
            </a:ext>
          </a:extLst>
        </xdr:cNvPr>
        <xdr:cNvSpPr txBox="1"/>
      </xdr:nvSpPr>
      <xdr:spPr>
        <a:xfrm>
          <a:off x="8036719" y="9467850"/>
          <a:ext cx="2202656" cy="1414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6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F23" sqref="F2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8" t="s">
        <v>662</v>
      </c>
      <c r="B1" s="168"/>
      <c r="C1" s="17"/>
      <c r="D1" s="14" t="s">
        <v>602</v>
      </c>
      <c r="E1" s="15">
        <v>2023</v>
      </c>
    </row>
    <row r="2" spans="1:5" ht="18.95" customHeight="1" x14ac:dyDescent="0.2">
      <c r="A2" s="169" t="s">
        <v>601</v>
      </c>
      <c r="B2" s="169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1</v>
      </c>
    </row>
    <row r="4" spans="1:5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624</v>
      </c>
    </row>
    <row r="41" spans="1:3" ht="12" thickBot="1" x14ac:dyDescent="0.25">
      <c r="A41" s="11"/>
      <c r="B41" s="12"/>
    </row>
    <row r="44" spans="1:3" x14ac:dyDescent="0.2">
      <c r="B44" s="4" t="s">
        <v>625</v>
      </c>
    </row>
    <row r="47" spans="1:3" ht="12.75" hidden="1" x14ac:dyDescent="0.2">
      <c r="A47" s="152"/>
      <c r="B47" s="153"/>
      <c r="C47" s="153"/>
    </row>
    <row r="48" spans="1:3" ht="12.75" hidden="1" x14ac:dyDescent="0.2">
      <c r="A48" s="152"/>
      <c r="B48" s="153"/>
      <c r="C48" s="153"/>
    </row>
    <row r="49" spans="1:5" hidden="1" x14ac:dyDescent="0.2">
      <c r="A49" s="153"/>
      <c r="B49" s="153"/>
      <c r="C49" s="153"/>
    </row>
    <row r="50" spans="1:5" hidden="1" x14ac:dyDescent="0.2">
      <c r="A50" s="153"/>
      <c r="B50" s="153"/>
      <c r="C50" s="153"/>
    </row>
    <row r="51" spans="1:5" hidden="1" x14ac:dyDescent="0.2">
      <c r="A51" s="153"/>
      <c r="B51" s="153"/>
      <c r="C51" s="153"/>
    </row>
    <row r="52" spans="1:5" hidden="1" x14ac:dyDescent="0.2">
      <c r="A52" s="153"/>
      <c r="B52" s="153"/>
      <c r="C52" s="153"/>
    </row>
    <row r="53" spans="1:5" hidden="1" x14ac:dyDescent="0.2">
      <c r="A53" s="153"/>
      <c r="B53" s="153"/>
      <c r="C53" s="153"/>
    </row>
    <row r="54" spans="1:5" hidden="1" x14ac:dyDescent="0.2">
      <c r="A54" s="153"/>
      <c r="B54" s="153"/>
      <c r="C54" s="153"/>
    </row>
    <row r="55" spans="1:5" hidden="1" x14ac:dyDescent="0.2">
      <c r="A55" s="153"/>
      <c r="B55" s="153"/>
      <c r="C55" s="153"/>
    </row>
    <row r="56" spans="1:5" hidden="1" x14ac:dyDescent="0.2">
      <c r="A56" s="153"/>
      <c r="B56" s="153"/>
      <c r="C56" s="153"/>
    </row>
    <row r="57" spans="1:5" hidden="1" x14ac:dyDescent="0.2">
      <c r="A57" s="167" t="s">
        <v>664</v>
      </c>
      <c r="B57" s="167"/>
      <c r="C57" s="167"/>
      <c r="D57" s="167"/>
      <c r="E57" s="167"/>
    </row>
    <row r="58" spans="1:5" hidden="1" x14ac:dyDescent="0.2">
      <c r="A58" s="167" t="s">
        <v>665</v>
      </c>
      <c r="B58" s="167"/>
      <c r="C58" s="167"/>
      <c r="D58" s="167"/>
      <c r="E58" s="167"/>
    </row>
    <row r="59" spans="1:5" hidden="1" x14ac:dyDescent="0.2">
      <c r="A59" s="153"/>
      <c r="B59" s="153"/>
      <c r="C59" s="153"/>
    </row>
    <row r="60" spans="1:5" hidden="1" x14ac:dyDescent="0.2"/>
    <row r="61" spans="1:5" hidden="1" x14ac:dyDescent="0.2"/>
    <row r="62" spans="1:5" hidden="1" x14ac:dyDescent="0.2"/>
    <row r="63" spans="1:5" hidden="1" x14ac:dyDescent="0.2"/>
    <row r="64" spans="1:5" hidden="1" x14ac:dyDescent="0.2"/>
  </sheetData>
  <sheetProtection formatCells="0" formatColumns="0" formatRows="0" autoFilter="0" pivotTables="0"/>
  <mergeCells count="6">
    <mergeCell ref="A57:E57"/>
    <mergeCell ref="A58:E58"/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showGridLines="0" workbookViewId="0">
      <selection activeCell="A24" sqref="A24:XFD39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73" t="s">
        <v>662</v>
      </c>
      <c r="B1" s="174"/>
      <c r="C1" s="175"/>
    </row>
    <row r="2" spans="1:3" s="37" customFormat="1" ht="18" customHeight="1" x14ac:dyDescent="0.25">
      <c r="A2" s="176" t="s">
        <v>613</v>
      </c>
      <c r="B2" s="177"/>
      <c r="C2" s="178"/>
    </row>
    <row r="3" spans="1:3" s="37" customFormat="1" ht="18" customHeight="1" x14ac:dyDescent="0.25">
      <c r="A3" s="176" t="s">
        <v>663</v>
      </c>
      <c r="B3" s="177"/>
      <c r="C3" s="178"/>
    </row>
    <row r="4" spans="1:3" s="39" customFormat="1" ht="18" customHeight="1" x14ac:dyDescent="0.2">
      <c r="A4" s="179" t="s">
        <v>614</v>
      </c>
      <c r="B4" s="180"/>
      <c r="C4" s="181"/>
    </row>
    <row r="5" spans="1:3" x14ac:dyDescent="0.2">
      <c r="A5" s="54" t="s">
        <v>521</v>
      </c>
      <c r="B5" s="54"/>
      <c r="C5" s="132">
        <v>267416.65999999997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5" x14ac:dyDescent="0.2">
      <c r="A17" s="66">
        <v>3.2</v>
      </c>
      <c r="B17" s="59" t="s">
        <v>530</v>
      </c>
      <c r="C17" s="134">
        <v>0</v>
      </c>
    </row>
    <row r="18" spans="1:5" x14ac:dyDescent="0.2">
      <c r="A18" s="66">
        <v>3.3</v>
      </c>
      <c r="B18" s="61" t="s">
        <v>531</v>
      </c>
      <c r="C18" s="135">
        <v>0</v>
      </c>
    </row>
    <row r="19" spans="1:5" x14ac:dyDescent="0.2">
      <c r="A19" s="55"/>
      <c r="B19" s="67"/>
      <c r="C19" s="68"/>
    </row>
    <row r="20" spans="1:5" x14ac:dyDescent="0.2">
      <c r="A20" s="69" t="s">
        <v>660</v>
      </c>
      <c r="B20" s="69"/>
      <c r="C20" s="132">
        <f>C5+C7-C15</f>
        <v>267416.65999999997</v>
      </c>
    </row>
    <row r="22" spans="1:5" x14ac:dyDescent="0.2">
      <c r="B22" s="38" t="s">
        <v>625</v>
      </c>
    </row>
    <row r="24" spans="1:5" hidden="1" x14ac:dyDescent="0.2"/>
    <row r="25" spans="1:5" hidden="1" x14ac:dyDescent="0.2"/>
    <row r="26" spans="1:5" hidden="1" x14ac:dyDescent="0.2"/>
    <row r="27" spans="1:5" hidden="1" x14ac:dyDescent="0.2">
      <c r="A27" s="153"/>
      <c r="B27" s="153"/>
      <c r="C27" s="153"/>
      <c r="D27" s="4"/>
      <c r="E27" s="29"/>
    </row>
    <row r="28" spans="1:5" hidden="1" x14ac:dyDescent="0.2">
      <c r="A28" s="153"/>
      <c r="B28" s="153"/>
      <c r="C28" s="153"/>
      <c r="D28" s="4"/>
      <c r="E28" s="29"/>
    </row>
    <row r="29" spans="1:5" hidden="1" x14ac:dyDescent="0.2">
      <c r="A29" s="153"/>
      <c r="B29" s="153"/>
      <c r="C29" s="153"/>
      <c r="D29" s="4"/>
      <c r="E29" s="29"/>
    </row>
    <row r="30" spans="1:5" hidden="1" x14ac:dyDescent="0.2">
      <c r="A30" s="153"/>
      <c r="B30" s="153"/>
      <c r="C30" s="153"/>
      <c r="D30" s="4"/>
      <c r="E30" s="29"/>
    </row>
    <row r="31" spans="1:5" hidden="1" x14ac:dyDescent="0.2">
      <c r="A31" s="153"/>
      <c r="B31" s="153"/>
      <c r="C31" s="153"/>
      <c r="D31" s="4"/>
      <c r="E31" s="29"/>
    </row>
    <row r="32" spans="1:5" hidden="1" x14ac:dyDescent="0.2">
      <c r="A32" s="153"/>
      <c r="B32" s="153"/>
      <c r="C32" s="153"/>
      <c r="D32" s="4"/>
      <c r="E32" s="29"/>
    </row>
    <row r="33" spans="1:5" hidden="1" x14ac:dyDescent="0.2">
      <c r="A33" s="153"/>
      <c r="B33" s="153"/>
      <c r="C33" s="153"/>
      <c r="D33" s="4"/>
      <c r="E33" s="29"/>
    </row>
    <row r="34" spans="1:5" hidden="1" x14ac:dyDescent="0.2">
      <c r="A34" s="167" t="s">
        <v>664</v>
      </c>
      <c r="B34" s="167"/>
      <c r="C34" s="167"/>
      <c r="D34" s="167"/>
      <c r="E34" s="29"/>
    </row>
    <row r="35" spans="1:5" hidden="1" x14ac:dyDescent="0.2">
      <c r="A35" s="167" t="s">
        <v>665</v>
      </c>
      <c r="B35" s="167"/>
      <c r="C35" s="167"/>
      <c r="D35" s="167"/>
      <c r="E35" s="29"/>
    </row>
    <row r="36" spans="1:5" hidden="1" x14ac:dyDescent="0.2">
      <c r="A36" s="20"/>
      <c r="B36" s="20"/>
      <c r="C36" s="20"/>
      <c r="D36" s="20"/>
      <c r="E36" s="29"/>
    </row>
    <row r="37" spans="1:5" hidden="1" x14ac:dyDescent="0.2"/>
    <row r="38" spans="1:5" hidden="1" x14ac:dyDescent="0.2"/>
    <row r="39" spans="1:5" hidden="1" x14ac:dyDescent="0.2"/>
  </sheetData>
  <mergeCells count="6">
    <mergeCell ref="A35:D35"/>
    <mergeCell ref="A1:C1"/>
    <mergeCell ref="A2:C2"/>
    <mergeCell ref="A3:C3"/>
    <mergeCell ref="A4:C4"/>
    <mergeCell ref="A34:D34"/>
  </mergeCells>
  <pageMargins left="0.7" right="0.7" top="0.75" bottom="0.75" header="0.3" footer="0.3"/>
  <pageSetup scale="8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56"/>
  <sheetViews>
    <sheetView showGridLines="0" topLeftCell="A19" workbookViewId="0">
      <selection activeCell="A41" sqref="A41:XFD56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82" t="s">
        <v>662</v>
      </c>
      <c r="B1" s="183"/>
      <c r="C1" s="184"/>
    </row>
    <row r="2" spans="1:3" s="40" customFormat="1" ht="18.95" customHeight="1" x14ac:dyDescent="0.25">
      <c r="A2" s="185" t="s">
        <v>615</v>
      </c>
      <c r="B2" s="186"/>
      <c r="C2" s="187"/>
    </row>
    <row r="3" spans="1:3" s="40" customFormat="1" ht="18.95" customHeight="1" x14ac:dyDescent="0.25">
      <c r="A3" s="185" t="s">
        <v>663</v>
      </c>
      <c r="B3" s="186"/>
      <c r="C3" s="187"/>
    </row>
    <row r="4" spans="1:3" x14ac:dyDescent="0.2">
      <c r="A4" s="179" t="s">
        <v>614</v>
      </c>
      <c r="B4" s="180"/>
      <c r="C4" s="181"/>
    </row>
    <row r="5" spans="1:3" x14ac:dyDescent="0.2">
      <c r="A5" s="79" t="s">
        <v>534</v>
      </c>
      <c r="B5" s="54"/>
      <c r="C5" s="136">
        <v>802561.08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5" x14ac:dyDescent="0.2">
      <c r="A33" s="85" t="s">
        <v>558</v>
      </c>
      <c r="B33" s="72" t="s">
        <v>449</v>
      </c>
      <c r="C33" s="137">
        <v>0</v>
      </c>
    </row>
    <row r="34" spans="1:5" x14ac:dyDescent="0.2">
      <c r="A34" s="85" t="s">
        <v>559</v>
      </c>
      <c r="B34" s="72" t="s">
        <v>455</v>
      </c>
      <c r="C34" s="137">
        <v>0</v>
      </c>
    </row>
    <row r="35" spans="1:5" x14ac:dyDescent="0.2">
      <c r="A35" s="85" t="s">
        <v>560</v>
      </c>
      <c r="B35" s="80" t="s">
        <v>561</v>
      </c>
      <c r="C35" s="139">
        <v>0</v>
      </c>
    </row>
    <row r="36" spans="1:5" x14ac:dyDescent="0.2">
      <c r="A36" s="73"/>
      <c r="B36" s="76"/>
      <c r="C36" s="77"/>
    </row>
    <row r="37" spans="1:5" x14ac:dyDescent="0.2">
      <c r="A37" s="78" t="s">
        <v>661</v>
      </c>
      <c r="B37" s="54"/>
      <c r="C37" s="132">
        <f>C5-C7+C30</f>
        <v>802561.08</v>
      </c>
    </row>
    <row r="39" spans="1:5" x14ac:dyDescent="0.2">
      <c r="B39" s="38" t="s">
        <v>625</v>
      </c>
    </row>
    <row r="41" spans="1:5" hidden="1" x14ac:dyDescent="0.2"/>
    <row r="42" spans="1:5" hidden="1" x14ac:dyDescent="0.2"/>
    <row r="43" spans="1:5" hidden="1" x14ac:dyDescent="0.2"/>
    <row r="44" spans="1:5" hidden="1" x14ac:dyDescent="0.2">
      <c r="A44" s="153"/>
      <c r="B44" s="153"/>
      <c r="C44" s="153"/>
      <c r="D44" s="4"/>
      <c r="E44" s="29"/>
    </row>
    <row r="45" spans="1:5" hidden="1" x14ac:dyDescent="0.2">
      <c r="A45" s="153"/>
      <c r="B45" s="153"/>
      <c r="C45" s="153"/>
      <c r="D45" s="4"/>
      <c r="E45" s="29"/>
    </row>
    <row r="46" spans="1:5" hidden="1" x14ac:dyDescent="0.2">
      <c r="A46" s="153"/>
      <c r="B46" s="153"/>
      <c r="C46" s="153"/>
      <c r="D46" s="4"/>
      <c r="E46" s="29"/>
    </row>
    <row r="47" spans="1:5" hidden="1" x14ac:dyDescent="0.2">
      <c r="A47" s="153"/>
      <c r="B47" s="153"/>
      <c r="C47" s="153"/>
      <c r="D47" s="4"/>
      <c r="E47" s="29"/>
    </row>
    <row r="48" spans="1:5" hidden="1" x14ac:dyDescent="0.2">
      <c r="A48" s="153"/>
      <c r="B48" s="153"/>
      <c r="C48" s="153"/>
      <c r="D48" s="4"/>
      <c r="E48" s="29"/>
    </row>
    <row r="49" spans="1:5" hidden="1" x14ac:dyDescent="0.2">
      <c r="A49" s="153"/>
      <c r="B49" s="153"/>
      <c r="C49" s="153"/>
      <c r="D49" s="4"/>
      <c r="E49" s="29"/>
    </row>
    <row r="50" spans="1:5" hidden="1" x14ac:dyDescent="0.2">
      <c r="A50" s="153"/>
      <c r="B50" s="153"/>
      <c r="C50" s="153"/>
      <c r="D50" s="4"/>
      <c r="E50" s="29"/>
    </row>
    <row r="51" spans="1:5" hidden="1" x14ac:dyDescent="0.2">
      <c r="A51" s="167" t="s">
        <v>664</v>
      </c>
      <c r="B51" s="167"/>
      <c r="C51" s="167"/>
      <c r="D51" s="167"/>
      <c r="E51" s="29"/>
    </row>
    <row r="52" spans="1:5" hidden="1" x14ac:dyDescent="0.2">
      <c r="A52" s="167" t="s">
        <v>665</v>
      </c>
      <c r="B52" s="167"/>
      <c r="C52" s="167"/>
      <c r="D52" s="167"/>
      <c r="E52" s="29"/>
    </row>
    <row r="53" spans="1:5" hidden="1" x14ac:dyDescent="0.2">
      <c r="A53" s="20"/>
      <c r="B53" s="20"/>
      <c r="C53" s="20"/>
      <c r="D53" s="20"/>
      <c r="E53" s="29"/>
    </row>
    <row r="54" spans="1:5" hidden="1" x14ac:dyDescent="0.2"/>
    <row r="55" spans="1:5" hidden="1" x14ac:dyDescent="0.2"/>
    <row r="56" spans="1:5" hidden="1" x14ac:dyDescent="0.2"/>
  </sheetData>
  <mergeCells count="6">
    <mergeCell ref="A52:D52"/>
    <mergeCell ref="A1:C1"/>
    <mergeCell ref="A2:C2"/>
    <mergeCell ref="A3:C3"/>
    <mergeCell ref="A4:C4"/>
    <mergeCell ref="A51:D51"/>
  </mergeCells>
  <pageMargins left="0.7" right="0.7" top="0.75" bottom="0.75" header="0.3" footer="0.3"/>
  <pageSetup scale="8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9"/>
  <sheetViews>
    <sheetView zoomScale="66" zoomScaleNormal="66" workbookViewId="0">
      <selection activeCell="A51" sqref="A51:XFD69"/>
    </sheetView>
  </sheetViews>
  <sheetFormatPr baseColWidth="10" defaultColWidth="9.140625" defaultRowHeight="12.75" x14ac:dyDescent="0.2"/>
  <cols>
    <col min="1" max="1" width="8.140625" style="156" bestFit="1" customWidth="1"/>
    <col min="2" max="2" width="89.7109375" style="156" customWidth="1"/>
    <col min="3" max="3" width="12.7109375" style="156" bestFit="1" customWidth="1"/>
    <col min="4" max="4" width="20.28515625" style="156" bestFit="1" customWidth="1"/>
    <col min="5" max="5" width="20.85546875" style="156" bestFit="1" customWidth="1"/>
    <col min="6" max="6" width="13.140625" style="156" bestFit="1" customWidth="1"/>
    <col min="7" max="7" width="21.42578125" style="156" bestFit="1" customWidth="1"/>
    <col min="8" max="8" width="11.5703125" style="156" bestFit="1" customWidth="1"/>
    <col min="9" max="9" width="13.7109375" style="156" bestFit="1" customWidth="1"/>
    <col min="10" max="10" width="17.85546875" style="156" bestFit="1" customWidth="1"/>
    <col min="11" max="16384" width="9.140625" style="156"/>
  </cols>
  <sheetData>
    <row r="1" spans="1:10" ht="18.95" customHeight="1" x14ac:dyDescent="0.2">
      <c r="A1" s="188" t="s">
        <v>662</v>
      </c>
      <c r="B1" s="189"/>
      <c r="C1" s="189"/>
      <c r="D1" s="189"/>
      <c r="E1" s="189"/>
      <c r="F1" s="189"/>
      <c r="G1" s="154" t="s">
        <v>605</v>
      </c>
      <c r="H1" s="155">
        <v>2023</v>
      </c>
    </row>
    <row r="2" spans="1:10" ht="18.95" customHeight="1" x14ac:dyDescent="0.2">
      <c r="A2" s="188" t="s">
        <v>616</v>
      </c>
      <c r="B2" s="189"/>
      <c r="C2" s="189"/>
      <c r="D2" s="189"/>
      <c r="E2" s="189"/>
      <c r="F2" s="189"/>
      <c r="G2" s="154" t="s">
        <v>606</v>
      </c>
      <c r="H2" s="155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154" t="s">
        <v>607</v>
      </c>
      <c r="H3" s="155">
        <v>1</v>
      </c>
    </row>
    <row r="4" spans="1:10" x14ac:dyDescent="0.2">
      <c r="A4" s="157" t="s">
        <v>194</v>
      </c>
      <c r="B4" s="158"/>
      <c r="C4" s="158"/>
      <c r="D4" s="158"/>
      <c r="E4" s="158"/>
      <c r="F4" s="158"/>
      <c r="G4" s="158"/>
      <c r="H4" s="158"/>
    </row>
    <row r="7" spans="1:10" x14ac:dyDescent="0.2">
      <c r="A7" s="159" t="s">
        <v>144</v>
      </c>
      <c r="B7" s="159" t="s">
        <v>487</v>
      </c>
      <c r="C7" s="159" t="s">
        <v>178</v>
      </c>
      <c r="D7" s="159" t="s">
        <v>488</v>
      </c>
      <c r="E7" s="159" t="s">
        <v>489</v>
      </c>
      <c r="F7" s="159" t="s">
        <v>177</v>
      </c>
      <c r="G7" s="159" t="s">
        <v>122</v>
      </c>
      <c r="H7" s="159" t="s">
        <v>180</v>
      </c>
      <c r="I7" s="159" t="s">
        <v>181</v>
      </c>
      <c r="J7" s="159" t="s">
        <v>182</v>
      </c>
    </row>
    <row r="8" spans="1:10" s="161" customFormat="1" x14ac:dyDescent="0.2">
      <c r="A8" s="160">
        <v>7000</v>
      </c>
      <c r="B8" s="161" t="s">
        <v>123</v>
      </c>
    </row>
    <row r="9" spans="1:10" x14ac:dyDescent="0.2">
      <c r="A9" s="156">
        <v>7110</v>
      </c>
      <c r="B9" s="156" t="s">
        <v>122</v>
      </c>
      <c r="C9" s="162">
        <v>0</v>
      </c>
      <c r="D9" s="162">
        <v>0</v>
      </c>
      <c r="E9" s="162">
        <v>0</v>
      </c>
      <c r="F9" s="162">
        <f>C9+D9+E9</f>
        <v>0</v>
      </c>
    </row>
    <row r="10" spans="1:10" x14ac:dyDescent="0.2">
      <c r="A10" s="156">
        <v>7120</v>
      </c>
      <c r="B10" s="156" t="s">
        <v>121</v>
      </c>
      <c r="C10" s="162">
        <v>0</v>
      </c>
      <c r="D10" s="162">
        <v>0</v>
      </c>
      <c r="E10" s="162">
        <v>0</v>
      </c>
      <c r="F10" s="162">
        <f t="shared" ref="F10:F47" si="0">C10+D10+E10</f>
        <v>0</v>
      </c>
    </row>
    <row r="11" spans="1:10" x14ac:dyDescent="0.2">
      <c r="A11" s="156">
        <v>7130</v>
      </c>
      <c r="B11" s="156" t="s">
        <v>120</v>
      </c>
      <c r="C11" s="162">
        <v>0</v>
      </c>
      <c r="D11" s="162">
        <v>0</v>
      </c>
      <c r="E11" s="162">
        <v>0</v>
      </c>
      <c r="F11" s="162">
        <f t="shared" si="0"/>
        <v>0</v>
      </c>
    </row>
    <row r="12" spans="1:10" x14ac:dyDescent="0.2">
      <c r="A12" s="156">
        <v>7140</v>
      </c>
      <c r="B12" s="156" t="s">
        <v>119</v>
      </c>
      <c r="C12" s="162">
        <v>0</v>
      </c>
      <c r="D12" s="162">
        <v>0</v>
      </c>
      <c r="E12" s="162">
        <v>0</v>
      </c>
      <c r="F12" s="162">
        <f t="shared" si="0"/>
        <v>0</v>
      </c>
    </row>
    <row r="13" spans="1:10" x14ac:dyDescent="0.2">
      <c r="A13" s="156">
        <v>7150</v>
      </c>
      <c r="B13" s="156" t="s">
        <v>118</v>
      </c>
      <c r="C13" s="162">
        <v>0</v>
      </c>
      <c r="D13" s="162">
        <v>0</v>
      </c>
      <c r="E13" s="162">
        <v>0</v>
      </c>
      <c r="F13" s="162">
        <f t="shared" si="0"/>
        <v>0</v>
      </c>
    </row>
    <row r="14" spans="1:10" x14ac:dyDescent="0.2">
      <c r="A14" s="156">
        <v>7160</v>
      </c>
      <c r="B14" s="156" t="s">
        <v>117</v>
      </c>
      <c r="C14" s="162">
        <v>0</v>
      </c>
      <c r="D14" s="162">
        <v>0</v>
      </c>
      <c r="E14" s="162">
        <v>0</v>
      </c>
      <c r="F14" s="162">
        <f t="shared" si="0"/>
        <v>0</v>
      </c>
    </row>
    <row r="15" spans="1:10" x14ac:dyDescent="0.2">
      <c r="A15" s="156">
        <v>7210</v>
      </c>
      <c r="B15" s="156" t="s">
        <v>116</v>
      </c>
      <c r="C15" s="162">
        <v>0</v>
      </c>
      <c r="D15" s="162">
        <v>0</v>
      </c>
      <c r="E15" s="162">
        <v>0</v>
      </c>
      <c r="F15" s="162">
        <f t="shared" si="0"/>
        <v>0</v>
      </c>
    </row>
    <row r="16" spans="1:10" x14ac:dyDescent="0.2">
      <c r="A16" s="156">
        <v>7220</v>
      </c>
      <c r="B16" s="156" t="s">
        <v>115</v>
      </c>
      <c r="C16" s="162">
        <v>0</v>
      </c>
      <c r="D16" s="162">
        <v>0</v>
      </c>
      <c r="E16" s="162">
        <v>0</v>
      </c>
      <c r="F16" s="162">
        <f t="shared" si="0"/>
        <v>0</v>
      </c>
    </row>
    <row r="17" spans="1:6" x14ac:dyDescent="0.2">
      <c r="A17" s="156">
        <v>7230</v>
      </c>
      <c r="B17" s="156" t="s">
        <v>114</v>
      </c>
      <c r="C17" s="162">
        <v>0</v>
      </c>
      <c r="D17" s="162">
        <v>0</v>
      </c>
      <c r="E17" s="162">
        <v>0</v>
      </c>
      <c r="F17" s="162">
        <f t="shared" si="0"/>
        <v>0</v>
      </c>
    </row>
    <row r="18" spans="1:6" x14ac:dyDescent="0.2">
      <c r="A18" s="156">
        <v>7240</v>
      </c>
      <c r="B18" s="156" t="s">
        <v>113</v>
      </c>
      <c r="C18" s="162">
        <v>0</v>
      </c>
      <c r="D18" s="162">
        <v>0</v>
      </c>
      <c r="E18" s="162">
        <v>0</v>
      </c>
      <c r="F18" s="162">
        <f t="shared" si="0"/>
        <v>0</v>
      </c>
    </row>
    <row r="19" spans="1:6" x14ac:dyDescent="0.2">
      <c r="A19" s="156">
        <v>7250</v>
      </c>
      <c r="B19" s="156" t="s">
        <v>112</v>
      </c>
      <c r="C19" s="162">
        <v>0</v>
      </c>
      <c r="D19" s="162">
        <v>0</v>
      </c>
      <c r="E19" s="162">
        <v>0</v>
      </c>
      <c r="F19" s="162">
        <f t="shared" si="0"/>
        <v>0</v>
      </c>
    </row>
    <row r="20" spans="1:6" x14ac:dyDescent="0.2">
      <c r="A20" s="156">
        <v>7260</v>
      </c>
      <c r="B20" s="156" t="s">
        <v>111</v>
      </c>
      <c r="C20" s="162">
        <v>0</v>
      </c>
      <c r="D20" s="162">
        <v>0</v>
      </c>
      <c r="E20" s="162">
        <v>0</v>
      </c>
      <c r="F20" s="162">
        <f t="shared" si="0"/>
        <v>0</v>
      </c>
    </row>
    <row r="21" spans="1:6" x14ac:dyDescent="0.2">
      <c r="A21" s="156">
        <v>7310</v>
      </c>
      <c r="B21" s="156" t="s">
        <v>110</v>
      </c>
      <c r="C21" s="162">
        <v>0</v>
      </c>
      <c r="D21" s="162">
        <v>0</v>
      </c>
      <c r="E21" s="162">
        <v>0</v>
      </c>
      <c r="F21" s="162">
        <f t="shared" si="0"/>
        <v>0</v>
      </c>
    </row>
    <row r="22" spans="1:6" x14ac:dyDescent="0.2">
      <c r="A22" s="156">
        <v>7320</v>
      </c>
      <c r="B22" s="156" t="s">
        <v>109</v>
      </c>
      <c r="C22" s="162">
        <v>0</v>
      </c>
      <c r="D22" s="162">
        <v>0</v>
      </c>
      <c r="E22" s="162">
        <v>0</v>
      </c>
      <c r="F22" s="162">
        <f t="shared" si="0"/>
        <v>0</v>
      </c>
    </row>
    <row r="23" spans="1:6" x14ac:dyDescent="0.2">
      <c r="A23" s="156">
        <v>7330</v>
      </c>
      <c r="B23" s="156" t="s">
        <v>108</v>
      </c>
      <c r="C23" s="162">
        <v>0</v>
      </c>
      <c r="D23" s="162">
        <v>0</v>
      </c>
      <c r="E23" s="162">
        <v>0</v>
      </c>
      <c r="F23" s="162">
        <f t="shared" si="0"/>
        <v>0</v>
      </c>
    </row>
    <row r="24" spans="1:6" x14ac:dyDescent="0.2">
      <c r="A24" s="156">
        <v>7340</v>
      </c>
      <c r="B24" s="156" t="s">
        <v>107</v>
      </c>
      <c r="C24" s="162">
        <v>0</v>
      </c>
      <c r="D24" s="162">
        <v>0</v>
      </c>
      <c r="E24" s="162">
        <v>0</v>
      </c>
      <c r="F24" s="162">
        <f t="shared" si="0"/>
        <v>0</v>
      </c>
    </row>
    <row r="25" spans="1:6" x14ac:dyDescent="0.2">
      <c r="A25" s="156">
        <v>7350</v>
      </c>
      <c r="B25" s="156" t="s">
        <v>106</v>
      </c>
      <c r="C25" s="162">
        <v>0</v>
      </c>
      <c r="D25" s="162">
        <v>0</v>
      </c>
      <c r="E25" s="162">
        <v>0</v>
      </c>
      <c r="F25" s="162">
        <f t="shared" si="0"/>
        <v>0</v>
      </c>
    </row>
    <row r="26" spans="1:6" x14ac:dyDescent="0.2">
      <c r="A26" s="156">
        <v>7360</v>
      </c>
      <c r="B26" s="156" t="s">
        <v>105</v>
      </c>
      <c r="C26" s="162">
        <v>0</v>
      </c>
      <c r="D26" s="162">
        <v>0</v>
      </c>
      <c r="E26" s="162">
        <v>0</v>
      </c>
      <c r="F26" s="162">
        <f t="shared" si="0"/>
        <v>0</v>
      </c>
    </row>
    <row r="27" spans="1:6" x14ac:dyDescent="0.2">
      <c r="A27" s="156">
        <v>7410</v>
      </c>
      <c r="B27" s="156" t="s">
        <v>104</v>
      </c>
      <c r="C27" s="162">
        <v>0</v>
      </c>
      <c r="D27" s="162">
        <v>0</v>
      </c>
      <c r="E27" s="162">
        <v>0</v>
      </c>
      <c r="F27" s="162">
        <f t="shared" si="0"/>
        <v>0</v>
      </c>
    </row>
    <row r="28" spans="1:6" x14ac:dyDescent="0.2">
      <c r="A28" s="156">
        <v>7420</v>
      </c>
      <c r="B28" s="156" t="s">
        <v>103</v>
      </c>
      <c r="C28" s="162">
        <v>0</v>
      </c>
      <c r="D28" s="162">
        <v>0</v>
      </c>
      <c r="E28" s="162">
        <v>0</v>
      </c>
      <c r="F28" s="162">
        <f t="shared" si="0"/>
        <v>0</v>
      </c>
    </row>
    <row r="29" spans="1:6" x14ac:dyDescent="0.2">
      <c r="A29" s="156">
        <v>7510</v>
      </c>
      <c r="B29" s="156" t="s">
        <v>102</v>
      </c>
      <c r="C29" s="162">
        <v>0</v>
      </c>
      <c r="D29" s="162">
        <v>0</v>
      </c>
      <c r="E29" s="162">
        <v>0</v>
      </c>
      <c r="F29" s="162">
        <f t="shared" si="0"/>
        <v>0</v>
      </c>
    </row>
    <row r="30" spans="1:6" x14ac:dyDescent="0.2">
      <c r="A30" s="156">
        <v>7520</v>
      </c>
      <c r="B30" s="156" t="s">
        <v>101</v>
      </c>
      <c r="C30" s="162">
        <v>0</v>
      </c>
      <c r="D30" s="162">
        <v>0</v>
      </c>
      <c r="E30" s="162">
        <v>0</v>
      </c>
      <c r="F30" s="162">
        <f t="shared" si="0"/>
        <v>0</v>
      </c>
    </row>
    <row r="31" spans="1:6" x14ac:dyDescent="0.2">
      <c r="A31" s="156">
        <v>7610</v>
      </c>
      <c r="B31" s="156" t="s">
        <v>100</v>
      </c>
      <c r="C31" s="162">
        <v>0</v>
      </c>
      <c r="D31" s="162">
        <v>0</v>
      </c>
      <c r="E31" s="162">
        <v>0</v>
      </c>
      <c r="F31" s="162">
        <f t="shared" si="0"/>
        <v>0</v>
      </c>
    </row>
    <row r="32" spans="1:6" x14ac:dyDescent="0.2">
      <c r="A32" s="156">
        <v>7620</v>
      </c>
      <c r="B32" s="156" t="s">
        <v>99</v>
      </c>
      <c r="C32" s="162">
        <v>0</v>
      </c>
      <c r="D32" s="162">
        <v>0</v>
      </c>
      <c r="E32" s="162">
        <v>0</v>
      </c>
      <c r="F32" s="162">
        <f t="shared" si="0"/>
        <v>0</v>
      </c>
    </row>
    <row r="33" spans="1:6" x14ac:dyDescent="0.2">
      <c r="A33" s="156">
        <v>7630</v>
      </c>
      <c r="B33" s="156" t="s">
        <v>98</v>
      </c>
      <c r="C33" s="162">
        <v>0</v>
      </c>
      <c r="D33" s="162">
        <v>0</v>
      </c>
      <c r="E33" s="162">
        <v>0</v>
      </c>
      <c r="F33" s="162">
        <f t="shared" si="0"/>
        <v>0</v>
      </c>
    </row>
    <row r="34" spans="1:6" x14ac:dyDescent="0.2">
      <c r="A34" s="156">
        <v>7640</v>
      </c>
      <c r="B34" s="156" t="s">
        <v>97</v>
      </c>
      <c r="C34" s="162">
        <v>0</v>
      </c>
      <c r="D34" s="162">
        <v>0</v>
      </c>
      <c r="E34" s="162">
        <v>0</v>
      </c>
      <c r="F34" s="162">
        <f t="shared" si="0"/>
        <v>0</v>
      </c>
    </row>
    <row r="35" spans="1:6" s="161" customFormat="1" x14ac:dyDescent="0.2">
      <c r="A35" s="160">
        <v>8000</v>
      </c>
      <c r="B35" s="161" t="s">
        <v>95</v>
      </c>
    </row>
    <row r="36" spans="1:6" x14ac:dyDescent="0.2">
      <c r="A36" s="156">
        <v>8110</v>
      </c>
      <c r="B36" s="156" t="s">
        <v>94</v>
      </c>
      <c r="C36" s="162">
        <v>0</v>
      </c>
      <c r="D36" s="162">
        <v>6500000</v>
      </c>
      <c r="E36" s="162">
        <v>0</v>
      </c>
      <c r="F36" s="162">
        <f t="shared" si="0"/>
        <v>6500000</v>
      </c>
    </row>
    <row r="37" spans="1:6" x14ac:dyDescent="0.2">
      <c r="A37" s="156">
        <v>8120</v>
      </c>
      <c r="B37" s="156" t="s">
        <v>93</v>
      </c>
      <c r="C37" s="162">
        <v>0</v>
      </c>
      <c r="D37" s="162">
        <v>267416.65999999997</v>
      </c>
      <c r="E37" s="162">
        <v>-6500000</v>
      </c>
      <c r="F37" s="162">
        <f t="shared" si="0"/>
        <v>-6232583.3399999999</v>
      </c>
    </row>
    <row r="38" spans="1:6" x14ac:dyDescent="0.2">
      <c r="A38" s="156">
        <v>8130</v>
      </c>
      <c r="B38" s="156" t="s">
        <v>92</v>
      </c>
      <c r="C38" s="162">
        <v>0</v>
      </c>
      <c r="D38" s="162">
        <v>0</v>
      </c>
      <c r="E38" s="162">
        <v>0</v>
      </c>
      <c r="F38" s="162">
        <f t="shared" si="0"/>
        <v>0</v>
      </c>
    </row>
    <row r="39" spans="1:6" x14ac:dyDescent="0.2">
      <c r="A39" s="156">
        <v>8140</v>
      </c>
      <c r="B39" s="156" t="s">
        <v>91</v>
      </c>
      <c r="C39" s="162">
        <v>0</v>
      </c>
      <c r="D39" s="162">
        <v>0</v>
      </c>
      <c r="E39" s="162">
        <v>-122799.98</v>
      </c>
      <c r="F39" s="162">
        <f t="shared" si="0"/>
        <v>-122799.98</v>
      </c>
    </row>
    <row r="40" spans="1:6" x14ac:dyDescent="0.2">
      <c r="A40" s="156">
        <v>8150</v>
      </c>
      <c r="B40" s="156" t="s">
        <v>90</v>
      </c>
      <c r="C40" s="162">
        <v>0</v>
      </c>
      <c r="D40" s="162">
        <v>-144616.68</v>
      </c>
      <c r="E40" s="162">
        <v>0</v>
      </c>
      <c r="F40" s="162">
        <f t="shared" si="0"/>
        <v>-144616.68</v>
      </c>
    </row>
    <row r="41" spans="1:6" x14ac:dyDescent="0.2">
      <c r="A41" s="156">
        <v>8210</v>
      </c>
      <c r="B41" s="156" t="s">
        <v>89</v>
      </c>
      <c r="C41" s="162">
        <v>0</v>
      </c>
      <c r="D41" s="162">
        <v>0</v>
      </c>
      <c r="E41" s="162">
        <v>-6500000</v>
      </c>
      <c r="F41" s="162">
        <f t="shared" si="0"/>
        <v>-6500000</v>
      </c>
    </row>
    <row r="42" spans="1:6" x14ac:dyDescent="0.2">
      <c r="A42" s="156">
        <v>8220</v>
      </c>
      <c r="B42" s="156" t="s">
        <v>88</v>
      </c>
      <c r="C42" s="162">
        <v>0</v>
      </c>
      <c r="D42" s="162">
        <v>7220044.71</v>
      </c>
      <c r="E42" s="162">
        <v>-4221147.6500000004</v>
      </c>
      <c r="F42" s="162">
        <f t="shared" si="0"/>
        <v>2998897.0599999996</v>
      </c>
    </row>
    <row r="43" spans="1:6" x14ac:dyDescent="0.2">
      <c r="A43" s="156">
        <v>8230</v>
      </c>
      <c r="B43" s="156" t="s">
        <v>87</v>
      </c>
      <c r="C43" s="162">
        <v>0</v>
      </c>
      <c r="D43" s="162">
        <v>0</v>
      </c>
      <c r="E43" s="162">
        <v>0</v>
      </c>
      <c r="F43" s="162">
        <f t="shared" si="0"/>
        <v>0</v>
      </c>
    </row>
    <row r="44" spans="1:6" x14ac:dyDescent="0.2">
      <c r="A44" s="156">
        <v>8240</v>
      </c>
      <c r="B44" s="156" t="s">
        <v>86</v>
      </c>
      <c r="C44" s="162">
        <v>0</v>
      </c>
      <c r="D44" s="162">
        <v>3501102.94</v>
      </c>
      <c r="E44" s="162">
        <v>-802561.08</v>
      </c>
      <c r="F44" s="162">
        <f t="shared" si="0"/>
        <v>2698541.86</v>
      </c>
    </row>
    <row r="45" spans="1:6" x14ac:dyDescent="0.2">
      <c r="A45" s="156">
        <v>8250</v>
      </c>
      <c r="B45" s="156" t="s">
        <v>85</v>
      </c>
      <c r="C45" s="162">
        <v>0</v>
      </c>
      <c r="D45" s="162">
        <v>802561.08</v>
      </c>
      <c r="E45" s="162">
        <v>-802561.08</v>
      </c>
      <c r="F45" s="162">
        <f t="shared" si="0"/>
        <v>0</v>
      </c>
    </row>
    <row r="46" spans="1:6" x14ac:dyDescent="0.2">
      <c r="A46" s="156">
        <v>8260</v>
      </c>
      <c r="B46" s="156" t="s">
        <v>84</v>
      </c>
      <c r="C46" s="162">
        <v>0</v>
      </c>
      <c r="D46" s="162">
        <v>534875.68000000005</v>
      </c>
      <c r="E46" s="162">
        <v>-517288.8</v>
      </c>
      <c r="F46" s="162">
        <f t="shared" si="0"/>
        <v>17586.880000000063</v>
      </c>
    </row>
    <row r="47" spans="1:6" x14ac:dyDescent="0.2">
      <c r="A47" s="156">
        <v>8270</v>
      </c>
      <c r="B47" s="156" t="s">
        <v>83</v>
      </c>
      <c r="C47" s="162">
        <v>0</v>
      </c>
      <c r="D47" s="162">
        <v>514750.82</v>
      </c>
      <c r="E47" s="162">
        <v>270223.38</v>
      </c>
      <c r="F47" s="162">
        <f t="shared" si="0"/>
        <v>784974.2</v>
      </c>
    </row>
    <row r="49" spans="1:6" x14ac:dyDescent="0.2">
      <c r="B49" s="156" t="s">
        <v>625</v>
      </c>
    </row>
    <row r="51" spans="1:6" hidden="1" x14ac:dyDescent="0.2"/>
    <row r="52" spans="1:6" hidden="1" x14ac:dyDescent="0.2"/>
    <row r="53" spans="1:6" hidden="1" x14ac:dyDescent="0.2"/>
    <row r="54" spans="1:6" hidden="1" x14ac:dyDescent="0.2"/>
    <row r="55" spans="1:6" hidden="1" x14ac:dyDescent="0.2"/>
    <row r="56" spans="1:6" hidden="1" x14ac:dyDescent="0.2"/>
    <row r="57" spans="1:6" hidden="1" x14ac:dyDescent="0.2">
      <c r="A57" s="163"/>
      <c r="B57" s="163"/>
      <c r="C57" s="163"/>
      <c r="D57" s="164"/>
      <c r="F57" s="165"/>
    </row>
    <row r="58" spans="1:6" hidden="1" x14ac:dyDescent="0.2">
      <c r="A58" s="163"/>
      <c r="B58" s="163"/>
      <c r="C58" s="163"/>
      <c r="D58" s="164"/>
      <c r="F58" s="165"/>
    </row>
    <row r="59" spans="1:6" hidden="1" x14ac:dyDescent="0.2">
      <c r="A59" s="163"/>
      <c r="B59" s="163"/>
      <c r="C59" s="163"/>
      <c r="D59" s="164"/>
      <c r="F59" s="165"/>
    </row>
    <row r="60" spans="1:6" hidden="1" x14ac:dyDescent="0.2">
      <c r="A60" s="163"/>
      <c r="B60" s="163"/>
      <c r="C60" s="163"/>
      <c r="D60" s="164"/>
      <c r="F60" s="165"/>
    </row>
    <row r="61" spans="1:6" hidden="1" x14ac:dyDescent="0.2">
      <c r="A61" s="163"/>
      <c r="B61" s="163"/>
      <c r="C61" s="163"/>
      <c r="D61" s="164"/>
      <c r="F61" s="165"/>
    </row>
    <row r="62" spans="1:6" hidden="1" x14ac:dyDescent="0.2">
      <c r="A62" s="163"/>
      <c r="B62" s="163"/>
      <c r="C62" s="163"/>
      <c r="D62" s="164"/>
      <c r="F62" s="165"/>
    </row>
    <row r="63" spans="1:6" hidden="1" x14ac:dyDescent="0.2">
      <c r="A63" s="163"/>
      <c r="B63" s="163"/>
      <c r="C63" s="163"/>
      <c r="D63" s="164"/>
      <c r="F63" s="165"/>
    </row>
    <row r="64" spans="1:6" hidden="1" x14ac:dyDescent="0.2">
      <c r="A64" s="192" t="s">
        <v>664</v>
      </c>
      <c r="B64" s="192"/>
      <c r="C64" s="192"/>
      <c r="D64" s="192"/>
      <c r="E64" s="192"/>
      <c r="F64" s="192"/>
    </row>
    <row r="65" spans="1:6" hidden="1" x14ac:dyDescent="0.2">
      <c r="A65" s="192" t="s">
        <v>665</v>
      </c>
      <c r="B65" s="192"/>
      <c r="C65" s="192"/>
      <c r="D65" s="192"/>
      <c r="E65" s="192"/>
      <c r="F65" s="192"/>
    </row>
    <row r="66" spans="1:6" hidden="1" x14ac:dyDescent="0.2">
      <c r="A66" s="166"/>
      <c r="B66" s="166"/>
      <c r="C66" s="166"/>
      <c r="D66" s="166"/>
      <c r="F66" s="165"/>
    </row>
    <row r="67" spans="1:6" hidden="1" x14ac:dyDescent="0.2"/>
    <row r="68" spans="1:6" hidden="1" x14ac:dyDescent="0.2"/>
    <row r="69" spans="1:6" hidden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64:F64"/>
    <mergeCell ref="A65:F65"/>
  </mergeCells>
  <pageMargins left="0.25" right="0.25" top="0.75" bottom="0.75" header="0.3" footer="0.3"/>
  <pageSetup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opLeftCell="A1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93" t="s">
        <v>34</v>
      </c>
      <c r="B5" s="193"/>
      <c r="C5" s="193"/>
      <c r="D5" s="193"/>
      <c r="E5" s="193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94" t="s">
        <v>36</v>
      </c>
      <c r="C10" s="194"/>
      <c r="D10" s="194"/>
      <c r="E10" s="194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94" t="s">
        <v>38</v>
      </c>
      <c r="C12" s="194"/>
      <c r="D12" s="194"/>
      <c r="E12" s="194"/>
    </row>
    <row r="13" spans="1:8" s="112" customFormat="1" ht="26.1" customHeight="1" x14ac:dyDescent="0.2">
      <c r="A13" s="116" t="s">
        <v>595</v>
      </c>
      <c r="B13" s="194" t="s">
        <v>39</v>
      </c>
      <c r="C13" s="194"/>
      <c r="D13" s="194"/>
      <c r="E13" s="194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8"/>
  <sheetViews>
    <sheetView zoomScale="60" zoomScaleNormal="60" workbookViewId="0">
      <selection activeCell="A152" sqref="A152:XFD16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0" t="s">
        <v>662</v>
      </c>
      <c r="B1" s="171"/>
      <c r="C1" s="171"/>
      <c r="D1" s="171"/>
      <c r="E1" s="171"/>
      <c r="F1" s="171"/>
      <c r="G1" s="14" t="s">
        <v>605</v>
      </c>
      <c r="H1" s="25">
        <v>2023</v>
      </c>
    </row>
    <row r="2" spans="1:8" s="16" customFormat="1" ht="18.95" customHeight="1" x14ac:dyDescent="0.25">
      <c r="A2" s="170" t="s">
        <v>609</v>
      </c>
      <c r="B2" s="171"/>
      <c r="C2" s="171"/>
      <c r="D2" s="171"/>
      <c r="E2" s="171"/>
      <c r="F2" s="171"/>
      <c r="G2" s="14" t="s">
        <v>606</v>
      </c>
      <c r="H2" s="25" t="s">
        <v>608</v>
      </c>
    </row>
    <row r="3" spans="1:8" s="16" customFormat="1" ht="18.95" customHeight="1" x14ac:dyDescent="0.25">
      <c r="A3" s="170" t="s">
        <v>663</v>
      </c>
      <c r="B3" s="171"/>
      <c r="C3" s="171"/>
      <c r="D3" s="171"/>
      <c r="E3" s="171"/>
      <c r="F3" s="171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330.21</v>
      </c>
      <c r="D15" s="24">
        <v>330.21</v>
      </c>
      <c r="E15" s="24">
        <v>330.21</v>
      </c>
      <c r="F15" s="24">
        <v>2320311.7799999998</v>
      </c>
      <c r="G15" s="24">
        <v>4687365.3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0.01</v>
      </c>
      <c r="D20" s="24">
        <v>0.01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309603.86</v>
      </c>
      <c r="D23" s="24">
        <v>309603.86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172800.01</v>
      </c>
    </row>
    <row r="33" spans="1:8" x14ac:dyDescent="0.2">
      <c r="A33" s="22">
        <v>1141</v>
      </c>
      <c r="B33" s="20" t="s">
        <v>215</v>
      </c>
      <c r="C33" s="24">
        <v>172800.01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44000005.479999997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16110899.4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14322409.66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1788489.74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1109780.3400000001</v>
      </c>
      <c r="D62" s="24">
        <f>SUM(D63:D70)</f>
        <v>0</v>
      </c>
      <c r="E62" s="24">
        <f>SUM(E63:E70)</f>
        <v>1127756.21</v>
      </c>
    </row>
    <row r="63" spans="1:9" x14ac:dyDescent="0.2">
      <c r="A63" s="22">
        <v>1241</v>
      </c>
      <c r="B63" s="20" t="s">
        <v>237</v>
      </c>
      <c r="C63" s="24">
        <v>379126.51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7265.83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723388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1127756.21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11427.16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11427.16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80142.28</v>
      </c>
      <c r="D110" s="24">
        <f>SUM(D111:D119)</f>
        <v>80142.28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8615.31</v>
      </c>
      <c r="D112" s="24">
        <f t="shared" ref="D112:D119" si="0">C112</f>
        <v>8615.31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0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0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0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0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40408.21</v>
      </c>
      <c r="D117" s="24">
        <f t="shared" si="0"/>
        <v>40408.21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0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31118.76</v>
      </c>
      <c r="D119" s="24">
        <f t="shared" si="0"/>
        <v>31118.76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>SUM(D121:D123)</f>
        <v>0</v>
      </c>
      <c r="E120" s="24">
        <f>SUM(E121:E123)</f>
        <v>0</v>
      </c>
      <c r="F120" s="24">
        <f>SUM(F121:F123)</f>
        <v>0</v>
      </c>
      <c r="G120" s="24">
        <f>SUM(G121:G123)</f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>C123</f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50000</v>
      </c>
    </row>
    <row r="128" spans="1:8" x14ac:dyDescent="0.2">
      <c r="A128" s="22">
        <v>2161</v>
      </c>
      <c r="B128" s="20" t="s">
        <v>284</v>
      </c>
      <c r="C128" s="24">
        <v>50000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5" x14ac:dyDescent="0.2">
      <c r="A145" s="22">
        <v>2199</v>
      </c>
      <c r="B145" s="20" t="s">
        <v>298</v>
      </c>
      <c r="C145" s="24">
        <v>0</v>
      </c>
    </row>
    <row r="146" spans="1:5" x14ac:dyDescent="0.2">
      <c r="A146" s="22">
        <v>2240</v>
      </c>
      <c r="B146" s="20" t="s">
        <v>299</v>
      </c>
      <c r="C146" s="24">
        <f>SUM(C147:C149)</f>
        <v>0</v>
      </c>
    </row>
    <row r="147" spans="1:5" x14ac:dyDescent="0.2">
      <c r="A147" s="22">
        <v>2241</v>
      </c>
      <c r="B147" s="20" t="s">
        <v>300</v>
      </c>
      <c r="C147" s="24">
        <v>0</v>
      </c>
    </row>
    <row r="148" spans="1:5" x14ac:dyDescent="0.2">
      <c r="A148" s="22">
        <v>2242</v>
      </c>
      <c r="B148" s="20" t="s">
        <v>301</v>
      </c>
      <c r="C148" s="24">
        <v>0</v>
      </c>
    </row>
    <row r="149" spans="1:5" x14ac:dyDescent="0.2">
      <c r="A149" s="22">
        <v>2249</v>
      </c>
      <c r="B149" s="20" t="s">
        <v>302</v>
      </c>
      <c r="C149" s="24">
        <v>0</v>
      </c>
    </row>
    <row r="151" spans="1:5" x14ac:dyDescent="0.2">
      <c r="B151" s="20" t="s">
        <v>625</v>
      </c>
    </row>
    <row r="152" spans="1:5" hidden="1" x14ac:dyDescent="0.2"/>
    <row r="153" spans="1:5" hidden="1" x14ac:dyDescent="0.2"/>
    <row r="154" spans="1:5" ht="12.75" hidden="1" x14ac:dyDescent="0.2">
      <c r="A154" s="152"/>
      <c r="B154" s="153"/>
      <c r="C154" s="153"/>
      <c r="D154" s="4"/>
      <c r="E154" s="4"/>
    </row>
    <row r="155" spans="1:5" ht="12.75" hidden="1" x14ac:dyDescent="0.2">
      <c r="A155" s="152"/>
      <c r="B155" s="153"/>
      <c r="C155" s="153"/>
      <c r="D155" s="4"/>
      <c r="E155" s="4"/>
    </row>
    <row r="156" spans="1:5" hidden="1" x14ac:dyDescent="0.2">
      <c r="A156" s="153"/>
      <c r="B156" s="153"/>
      <c r="C156" s="153"/>
      <c r="D156" s="4"/>
      <c r="E156" s="4"/>
    </row>
    <row r="157" spans="1:5" hidden="1" x14ac:dyDescent="0.2">
      <c r="A157" s="153"/>
      <c r="B157" s="153"/>
      <c r="C157" s="153"/>
      <c r="D157" s="4"/>
      <c r="E157" s="4"/>
    </row>
    <row r="158" spans="1:5" hidden="1" x14ac:dyDescent="0.2">
      <c r="A158" s="153"/>
      <c r="B158" s="153"/>
      <c r="C158" s="153"/>
      <c r="D158" s="4"/>
      <c r="E158" s="4"/>
    </row>
    <row r="159" spans="1:5" hidden="1" x14ac:dyDescent="0.2">
      <c r="A159" s="153"/>
      <c r="B159" s="153"/>
      <c r="C159" s="153"/>
      <c r="D159" s="4"/>
      <c r="E159" s="4"/>
    </row>
    <row r="160" spans="1:5" hidden="1" x14ac:dyDescent="0.2">
      <c r="A160" s="153"/>
      <c r="B160" s="153"/>
      <c r="C160" s="153"/>
      <c r="D160" s="4"/>
      <c r="E160" s="4"/>
    </row>
    <row r="161" spans="1:8" hidden="1" x14ac:dyDescent="0.2">
      <c r="A161" s="153"/>
      <c r="B161" s="153"/>
      <c r="C161" s="153"/>
      <c r="D161" s="4"/>
      <c r="E161" s="4"/>
    </row>
    <row r="162" spans="1:8" hidden="1" x14ac:dyDescent="0.2">
      <c r="A162" s="153"/>
      <c r="B162" s="153"/>
      <c r="C162" s="153"/>
      <c r="D162" s="4"/>
      <c r="E162" s="4"/>
    </row>
    <row r="163" spans="1:8" hidden="1" x14ac:dyDescent="0.2">
      <c r="A163" s="153"/>
      <c r="B163" s="153"/>
      <c r="C163" s="153"/>
      <c r="D163" s="4"/>
      <c r="E163" s="4"/>
    </row>
    <row r="164" spans="1:8" hidden="1" x14ac:dyDescent="0.2">
      <c r="A164" s="167" t="s">
        <v>664</v>
      </c>
      <c r="B164" s="167"/>
      <c r="C164" s="167"/>
      <c r="D164" s="167"/>
      <c r="E164" s="167"/>
      <c r="F164" s="167"/>
      <c r="G164" s="167"/>
      <c r="H164" s="167"/>
    </row>
    <row r="165" spans="1:8" hidden="1" x14ac:dyDescent="0.2">
      <c r="A165" s="167" t="s">
        <v>665</v>
      </c>
      <c r="B165" s="167"/>
      <c r="C165" s="167"/>
      <c r="D165" s="167"/>
      <c r="E165" s="167"/>
      <c r="F165" s="167"/>
      <c r="G165" s="167"/>
      <c r="H165" s="167"/>
    </row>
    <row r="166" spans="1:8" hidden="1" x14ac:dyDescent="0.2"/>
    <row r="167" spans="1:8" hidden="1" x14ac:dyDescent="0.2"/>
    <row r="168" spans="1:8" hidden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164:H164"/>
    <mergeCell ref="A165:H165"/>
  </mergeCells>
  <pageMargins left="0.23622047244094491" right="0.23622047244094491" top="0.23622047244094491" bottom="0.74803149606299213" header="0.31496062992125984" footer="0.31496062992125984"/>
  <pageSetup scale="4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60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33"/>
  <sheetViews>
    <sheetView topLeftCell="A190" zoomScale="87" zoomScaleNormal="87" workbookViewId="0">
      <selection activeCell="A221" sqref="A221:XFD23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9" t="s">
        <v>662</v>
      </c>
      <c r="B1" s="169"/>
      <c r="C1" s="169"/>
      <c r="D1" s="14" t="s">
        <v>605</v>
      </c>
      <c r="E1" s="25">
        <v>2023</v>
      </c>
    </row>
    <row r="2" spans="1:5" s="16" customFormat="1" ht="18.95" customHeight="1" x14ac:dyDescent="0.25">
      <c r="A2" s="169" t="s">
        <v>610</v>
      </c>
      <c r="B2" s="169"/>
      <c r="C2" s="169"/>
      <c r="D2" s="14" t="s">
        <v>606</v>
      </c>
      <c r="E2" s="25" t="s">
        <v>608</v>
      </c>
    </row>
    <row r="3" spans="1:5" s="16" customFormat="1" ht="18.95" customHeight="1" x14ac:dyDescent="0.25">
      <c r="A3" s="169" t="s">
        <v>663</v>
      </c>
      <c r="B3" s="169"/>
      <c r="C3" s="169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267416.66000000003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213294.98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213294.98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54121.68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54121.68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802561.08000000007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802561.08000000007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548764.64</v>
      </c>
      <c r="D100" s="53">
        <f t="shared" ref="D100:D163" si="0">C100/$C$98</f>
        <v>0.68376682308092984</v>
      </c>
      <c r="E100" s="49"/>
    </row>
    <row r="101" spans="1:5" x14ac:dyDescent="0.2">
      <c r="A101" s="51">
        <v>5111</v>
      </c>
      <c r="B101" s="49" t="s">
        <v>361</v>
      </c>
      <c r="C101" s="52">
        <v>428463.95</v>
      </c>
      <c r="D101" s="53">
        <f t="shared" si="0"/>
        <v>0.53387083011800174</v>
      </c>
      <c r="E101" s="49"/>
    </row>
    <row r="102" spans="1:5" x14ac:dyDescent="0.2">
      <c r="A102" s="51">
        <v>5112</v>
      </c>
      <c r="B102" s="49" t="s">
        <v>362</v>
      </c>
      <c r="C102" s="52">
        <v>59804.2</v>
      </c>
      <c r="D102" s="53">
        <f t="shared" si="0"/>
        <v>7.4516695975339331E-2</v>
      </c>
      <c r="E102" s="49"/>
    </row>
    <row r="103" spans="1:5" x14ac:dyDescent="0.2">
      <c r="A103" s="51">
        <v>5113</v>
      </c>
      <c r="B103" s="49" t="s">
        <v>363</v>
      </c>
      <c r="C103" s="52">
        <v>40134.33</v>
      </c>
      <c r="D103" s="53">
        <f t="shared" si="0"/>
        <v>5.0007819965553271E-2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20362.16</v>
      </c>
      <c r="D105" s="53">
        <f t="shared" si="0"/>
        <v>2.5371477022035505E-2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79341.240000000005</v>
      </c>
      <c r="D107" s="53">
        <f t="shared" si="0"/>
        <v>9.8860064333047393E-2</v>
      </c>
      <c r="E107" s="49"/>
    </row>
    <row r="108" spans="1:5" x14ac:dyDescent="0.2">
      <c r="A108" s="51">
        <v>5121</v>
      </c>
      <c r="B108" s="49" t="s">
        <v>368</v>
      </c>
      <c r="C108" s="52">
        <v>464</v>
      </c>
      <c r="D108" s="53">
        <f t="shared" si="0"/>
        <v>5.7814914224347874E-4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372</v>
      </c>
      <c r="C112" s="52">
        <v>49968.18</v>
      </c>
      <c r="D112" s="53">
        <f t="shared" si="0"/>
        <v>6.2260906048421882E-2</v>
      </c>
      <c r="E112" s="49"/>
    </row>
    <row r="113" spans="1:5" x14ac:dyDescent="0.2">
      <c r="A113" s="51">
        <v>5126</v>
      </c>
      <c r="B113" s="49" t="s">
        <v>373</v>
      </c>
      <c r="C113" s="52">
        <v>28410.87</v>
      </c>
      <c r="D113" s="53">
        <f t="shared" si="0"/>
        <v>3.5400258881230565E-2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498.19</v>
      </c>
      <c r="D116" s="53">
        <f t="shared" si="0"/>
        <v>6.2075026115146275E-4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174455.2</v>
      </c>
      <c r="D117" s="53">
        <f t="shared" si="0"/>
        <v>0.21737311258602274</v>
      </c>
      <c r="E117" s="49"/>
    </row>
    <row r="118" spans="1:5" x14ac:dyDescent="0.2">
      <c r="A118" s="51">
        <v>5131</v>
      </c>
      <c r="B118" s="49" t="s">
        <v>378</v>
      </c>
      <c r="C118" s="52">
        <v>5904</v>
      </c>
      <c r="D118" s="53">
        <f t="shared" si="0"/>
        <v>7.3564494306152988E-3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79098.27</v>
      </c>
      <c r="D120" s="53">
        <f t="shared" si="0"/>
        <v>9.8557321020351488E-2</v>
      </c>
      <c r="E120" s="49"/>
    </row>
    <row r="121" spans="1:5" x14ac:dyDescent="0.2">
      <c r="A121" s="51">
        <v>5134</v>
      </c>
      <c r="B121" s="49" t="s">
        <v>381</v>
      </c>
      <c r="C121" s="52">
        <v>24770.68</v>
      </c>
      <c r="D121" s="53">
        <f t="shared" si="0"/>
        <v>3.0864541799111411E-2</v>
      </c>
      <c r="E121" s="49"/>
    </row>
    <row r="122" spans="1:5" x14ac:dyDescent="0.2">
      <c r="A122" s="51">
        <v>5135</v>
      </c>
      <c r="B122" s="49" t="s">
        <v>382</v>
      </c>
      <c r="C122" s="52">
        <v>43041</v>
      </c>
      <c r="D122" s="53">
        <f t="shared" si="0"/>
        <v>5.3629562998494765E-2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140</v>
      </c>
      <c r="D124" s="53">
        <f t="shared" si="0"/>
        <v>1.7444155153898067E-4</v>
      </c>
      <c r="E124" s="49"/>
    </row>
    <row r="125" spans="1:5" x14ac:dyDescent="0.2">
      <c r="A125" s="51">
        <v>5138</v>
      </c>
      <c r="B125" s="49" t="s">
        <v>385</v>
      </c>
      <c r="C125" s="52">
        <v>300.63</v>
      </c>
      <c r="D125" s="53">
        <f t="shared" si="0"/>
        <v>3.7458831170831256E-4</v>
      </c>
      <c r="E125" s="49"/>
    </row>
    <row r="126" spans="1:5" x14ac:dyDescent="0.2">
      <c r="A126" s="51">
        <v>5139</v>
      </c>
      <c r="B126" s="49" t="s">
        <v>386</v>
      </c>
      <c r="C126" s="52">
        <v>21200.62</v>
      </c>
      <c r="D126" s="53">
        <f t="shared" si="0"/>
        <v>2.6416207474202459E-2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  <row r="220" spans="1:5" ht="12.75" x14ac:dyDescent="0.2">
      <c r="A220" s="152"/>
      <c r="B220" s="153"/>
      <c r="C220" s="153"/>
      <c r="D220" s="4"/>
      <c r="E220" s="4"/>
    </row>
    <row r="221" spans="1:5" ht="12.75" hidden="1" x14ac:dyDescent="0.2">
      <c r="A221" s="152"/>
      <c r="B221" s="153"/>
      <c r="C221" s="153"/>
      <c r="D221" s="4"/>
      <c r="E221" s="4"/>
    </row>
    <row r="222" spans="1:5" hidden="1" x14ac:dyDescent="0.2">
      <c r="A222" s="153"/>
      <c r="B222" s="153"/>
      <c r="C222" s="153"/>
      <c r="D222" s="4"/>
      <c r="E222" s="4"/>
    </row>
    <row r="223" spans="1:5" hidden="1" x14ac:dyDescent="0.2">
      <c r="A223" s="153"/>
      <c r="B223" s="153"/>
      <c r="C223" s="153"/>
      <c r="D223" s="4"/>
      <c r="E223" s="4"/>
    </row>
    <row r="224" spans="1:5" hidden="1" x14ac:dyDescent="0.2">
      <c r="A224" s="153"/>
      <c r="B224" s="153"/>
      <c r="C224" s="153"/>
      <c r="D224" s="4"/>
      <c r="E224" s="4"/>
    </row>
    <row r="225" spans="1:8" hidden="1" x14ac:dyDescent="0.2">
      <c r="A225" s="153"/>
      <c r="B225" s="153"/>
      <c r="C225" s="153"/>
      <c r="D225" s="4"/>
      <c r="E225" s="4"/>
    </row>
    <row r="226" spans="1:8" hidden="1" x14ac:dyDescent="0.2">
      <c r="A226" s="153"/>
      <c r="B226" s="153"/>
      <c r="C226" s="153"/>
      <c r="D226" s="4"/>
      <c r="E226" s="4"/>
    </row>
    <row r="227" spans="1:8" hidden="1" x14ac:dyDescent="0.2">
      <c r="A227" s="153"/>
      <c r="B227" s="153"/>
      <c r="C227" s="153"/>
      <c r="D227" s="4"/>
      <c r="E227" s="4"/>
    </row>
    <row r="228" spans="1:8" hidden="1" x14ac:dyDescent="0.2">
      <c r="A228" s="153"/>
      <c r="B228" s="153"/>
      <c r="C228" s="153"/>
      <c r="D228" s="4"/>
      <c r="E228" s="4"/>
    </row>
    <row r="229" spans="1:8" hidden="1" x14ac:dyDescent="0.2">
      <c r="A229" s="153"/>
      <c r="B229" s="153"/>
      <c r="C229" s="153"/>
      <c r="D229" s="4"/>
      <c r="E229" s="4"/>
    </row>
    <row r="230" spans="1:8" hidden="1" x14ac:dyDescent="0.2">
      <c r="A230" s="167" t="s">
        <v>664</v>
      </c>
      <c r="B230" s="167"/>
      <c r="C230" s="167"/>
      <c r="D230" s="167"/>
      <c r="E230" s="153"/>
      <c r="F230" s="153"/>
      <c r="G230" s="153"/>
      <c r="H230" s="153"/>
    </row>
    <row r="231" spans="1:8" hidden="1" x14ac:dyDescent="0.2">
      <c r="A231" s="167" t="s">
        <v>665</v>
      </c>
      <c r="B231" s="167"/>
      <c r="C231" s="167"/>
      <c r="D231" s="167"/>
      <c r="E231" s="153"/>
      <c r="F231" s="153"/>
      <c r="G231" s="153"/>
      <c r="H231" s="153"/>
    </row>
    <row r="232" spans="1:8" hidden="1" x14ac:dyDescent="0.2"/>
    <row r="233" spans="1:8" hidden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230:D230"/>
    <mergeCell ref="A231:D231"/>
  </mergeCells>
  <pageMargins left="0.7" right="0.7" top="0.75" bottom="0.75" header="0.3" footer="0.3"/>
  <pageSetup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3"/>
  <sheetViews>
    <sheetView workbookViewId="0">
      <selection activeCell="A32" sqref="A32:XFD43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2" t="s">
        <v>662</v>
      </c>
      <c r="B1" s="172"/>
      <c r="C1" s="172"/>
      <c r="D1" s="27" t="s">
        <v>605</v>
      </c>
      <c r="E1" s="28">
        <v>2023</v>
      </c>
    </row>
    <row r="2" spans="1:5" ht="18.95" customHeight="1" x14ac:dyDescent="0.2">
      <c r="A2" s="172" t="s">
        <v>611</v>
      </c>
      <c r="B2" s="172"/>
      <c r="C2" s="172"/>
      <c r="D2" s="27" t="s">
        <v>606</v>
      </c>
      <c r="E2" s="28" t="s">
        <v>608</v>
      </c>
    </row>
    <row r="3" spans="1:5" ht="18.95" customHeight="1" x14ac:dyDescent="0.2">
      <c r="A3" s="172" t="s">
        <v>666</v>
      </c>
      <c r="B3" s="172"/>
      <c r="C3" s="172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23893160.199999999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-535144.42000000004</v>
      </c>
    </row>
    <row r="15" spans="1:5" x14ac:dyDescent="0.2">
      <c r="A15" s="33">
        <v>3220</v>
      </c>
      <c r="B15" s="29" t="s">
        <v>469</v>
      </c>
      <c r="C15" s="34">
        <v>7864435.9500000002</v>
      </c>
    </row>
    <row r="16" spans="1:5" x14ac:dyDescent="0.2">
      <c r="A16" s="33">
        <v>3230</v>
      </c>
      <c r="B16" s="29" t="s">
        <v>470</v>
      </c>
      <c r="C16" s="34">
        <f>SUM(C17:C20)</f>
        <v>39656038.100000001</v>
      </c>
    </row>
    <row r="17" spans="1:4" x14ac:dyDescent="0.2">
      <c r="A17" s="33">
        <v>3231</v>
      </c>
      <c r="B17" s="29" t="s">
        <v>471</v>
      </c>
      <c r="C17" s="34">
        <v>39656038.100000001</v>
      </c>
    </row>
    <row r="18" spans="1:4" x14ac:dyDescent="0.2">
      <c r="A18" s="33">
        <v>3232</v>
      </c>
      <c r="B18" s="29" t="s">
        <v>472</v>
      </c>
      <c r="C18" s="34">
        <v>0</v>
      </c>
    </row>
    <row r="19" spans="1:4" x14ac:dyDescent="0.2">
      <c r="A19" s="33">
        <v>3233</v>
      </c>
      <c r="B19" s="29" t="s">
        <v>473</v>
      </c>
      <c r="C19" s="34">
        <v>0</v>
      </c>
    </row>
    <row r="20" spans="1:4" x14ac:dyDescent="0.2">
      <c r="A20" s="33">
        <v>3239</v>
      </c>
      <c r="B20" s="29" t="s">
        <v>474</v>
      </c>
      <c r="C20" s="34">
        <v>0</v>
      </c>
    </row>
    <row r="21" spans="1:4" x14ac:dyDescent="0.2">
      <c r="A21" s="33">
        <v>3240</v>
      </c>
      <c r="B21" s="29" t="s">
        <v>475</v>
      </c>
      <c r="C21" s="34">
        <f>SUM(C22:C24)</f>
        <v>0</v>
      </c>
    </row>
    <row r="22" spans="1:4" x14ac:dyDescent="0.2">
      <c r="A22" s="33">
        <v>3241</v>
      </c>
      <c r="B22" s="29" t="s">
        <v>476</v>
      </c>
      <c r="C22" s="34">
        <v>0</v>
      </c>
    </row>
    <row r="23" spans="1:4" x14ac:dyDescent="0.2">
      <c r="A23" s="33">
        <v>3242</v>
      </c>
      <c r="B23" s="29" t="s">
        <v>477</v>
      </c>
      <c r="C23" s="34">
        <v>0</v>
      </c>
    </row>
    <row r="24" spans="1:4" x14ac:dyDescent="0.2">
      <c r="A24" s="33">
        <v>3243</v>
      </c>
      <c r="B24" s="29" t="s">
        <v>478</v>
      </c>
      <c r="C24" s="34">
        <v>0</v>
      </c>
    </row>
    <row r="25" spans="1:4" x14ac:dyDescent="0.2">
      <c r="A25" s="33">
        <v>3250</v>
      </c>
      <c r="B25" s="29" t="s">
        <v>479</v>
      </c>
      <c r="C25" s="34">
        <f>SUM(C26:C27)</f>
        <v>-1386074.95</v>
      </c>
    </row>
    <row r="26" spans="1:4" x14ac:dyDescent="0.2">
      <c r="A26" s="33">
        <v>3251</v>
      </c>
      <c r="B26" s="29" t="s">
        <v>480</v>
      </c>
      <c r="C26" s="34">
        <v>0</v>
      </c>
    </row>
    <row r="27" spans="1:4" x14ac:dyDescent="0.2">
      <c r="A27" s="33">
        <v>3252</v>
      </c>
      <c r="B27" s="29" t="s">
        <v>481</v>
      </c>
      <c r="C27" s="34">
        <v>-1386074.95</v>
      </c>
    </row>
    <row r="29" spans="1:4" x14ac:dyDescent="0.2">
      <c r="B29" s="29" t="s">
        <v>625</v>
      </c>
    </row>
    <row r="31" spans="1:4" ht="12.75" x14ac:dyDescent="0.2">
      <c r="A31" s="152"/>
      <c r="B31" s="153"/>
      <c r="C31" s="153"/>
      <c r="D31" s="4"/>
    </row>
    <row r="32" spans="1:4" ht="12.75" hidden="1" x14ac:dyDescent="0.2">
      <c r="A32" s="152"/>
      <c r="B32" s="153"/>
      <c r="C32" s="153"/>
      <c r="D32" s="4"/>
    </row>
    <row r="33" spans="1:4" hidden="1" x14ac:dyDescent="0.2">
      <c r="A33" s="153"/>
      <c r="B33" s="153"/>
      <c r="C33" s="153"/>
      <c r="D33" s="4"/>
    </row>
    <row r="34" spans="1:4" hidden="1" x14ac:dyDescent="0.2">
      <c r="A34" s="153"/>
      <c r="B34" s="153"/>
      <c r="C34" s="153"/>
      <c r="D34" s="4"/>
    </row>
    <row r="35" spans="1:4" hidden="1" x14ac:dyDescent="0.2">
      <c r="A35" s="153"/>
      <c r="B35" s="153"/>
      <c r="C35" s="153"/>
      <c r="D35" s="4"/>
    </row>
    <row r="36" spans="1:4" hidden="1" x14ac:dyDescent="0.2">
      <c r="A36" s="153"/>
      <c r="B36" s="153"/>
      <c r="C36" s="153"/>
      <c r="D36" s="4"/>
    </row>
    <row r="37" spans="1:4" hidden="1" x14ac:dyDescent="0.2">
      <c r="A37" s="153"/>
      <c r="B37" s="153"/>
      <c r="C37" s="153"/>
      <c r="D37" s="4"/>
    </row>
    <row r="38" spans="1:4" hidden="1" x14ac:dyDescent="0.2">
      <c r="A38" s="153"/>
      <c r="B38" s="153"/>
      <c r="C38" s="153"/>
      <c r="D38" s="4"/>
    </row>
    <row r="39" spans="1:4" hidden="1" x14ac:dyDescent="0.2">
      <c r="A39" s="153"/>
      <c r="B39" s="153"/>
      <c r="C39" s="153"/>
      <c r="D39" s="4"/>
    </row>
    <row r="40" spans="1:4" hidden="1" x14ac:dyDescent="0.2">
      <c r="A40" s="153"/>
      <c r="B40" s="153"/>
      <c r="C40" s="153"/>
      <c r="D40" s="4"/>
    </row>
    <row r="41" spans="1:4" hidden="1" x14ac:dyDescent="0.2">
      <c r="A41" s="167" t="s">
        <v>664</v>
      </c>
      <c r="B41" s="167"/>
      <c r="C41" s="167"/>
      <c r="D41" s="167"/>
    </row>
    <row r="42" spans="1:4" hidden="1" x14ac:dyDescent="0.2">
      <c r="A42" s="167" t="s">
        <v>665</v>
      </c>
      <c r="B42" s="167"/>
      <c r="C42" s="167"/>
      <c r="D42" s="167"/>
    </row>
    <row r="43" spans="1:4" hidden="1" x14ac:dyDescent="0.2">
      <c r="A43" s="20"/>
      <c r="B43" s="20"/>
      <c r="C43" s="20"/>
      <c r="D43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41:D41"/>
    <mergeCell ref="A42:D42"/>
  </mergeCells>
  <pageMargins left="0.7" right="0.7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42"/>
  <sheetViews>
    <sheetView topLeftCell="A94" workbookViewId="0">
      <selection activeCell="A126" sqref="A126:XFD14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2" t="str">
        <f>ESF!A1</f>
        <v>Instituto Municipal de Vivienda de San Miguel de Allende, Gto.</v>
      </c>
      <c r="B1" s="172"/>
      <c r="C1" s="172"/>
      <c r="D1" s="27" t="s">
        <v>605</v>
      </c>
      <c r="E1" s="28">
        <v>2023</v>
      </c>
    </row>
    <row r="2" spans="1:5" s="35" customFormat="1" ht="18.95" customHeight="1" x14ac:dyDescent="0.25">
      <c r="A2" s="172" t="s">
        <v>612</v>
      </c>
      <c r="B2" s="172"/>
      <c r="C2" s="172"/>
      <c r="D2" s="27" t="s">
        <v>606</v>
      </c>
      <c r="E2" s="28" t="s">
        <v>608</v>
      </c>
    </row>
    <row r="3" spans="1:5" s="35" customFormat="1" ht="18.95" customHeight="1" x14ac:dyDescent="0.25">
      <c r="A3" s="172" t="str">
        <f>ESF!A3</f>
        <v>Correspondiente del 1 de Enero 31 de Marzo de 2023</v>
      </c>
      <c r="B3" s="172"/>
      <c r="C3" s="172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7825346.5899999999</v>
      </c>
      <c r="D9" s="34">
        <v>8231485.0999999996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7825346.5899999999</v>
      </c>
      <c r="D15" s="123">
        <f>SUM(D8:D14)</f>
        <v>8231485.0999999996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-535144.42000000004</v>
      </c>
      <c r="D47" s="123">
        <v>2448351.61</v>
      </c>
    </row>
    <row r="48" spans="1:5" x14ac:dyDescent="0.2">
      <c r="A48" s="33"/>
      <c r="B48" s="124" t="s">
        <v>617</v>
      </c>
      <c r="C48" s="123">
        <f>C51+C63+C91+C94+C49</f>
        <v>17586.879999999997</v>
      </c>
      <c r="D48" s="123">
        <f>D51+D63+D91+D94+D49</f>
        <v>141929.28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118553.45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118553.45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60131.41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57925.56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496.48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17586.879999999997</v>
      </c>
      <c r="D94" s="123">
        <f>SUM(D95:D99)</f>
        <v>23375.83</v>
      </c>
    </row>
    <row r="95" spans="1:4" x14ac:dyDescent="0.2">
      <c r="A95" s="33">
        <v>2111</v>
      </c>
      <c r="B95" s="29" t="s">
        <v>631</v>
      </c>
      <c r="C95" s="34">
        <v>4101.53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1354.46</v>
      </c>
      <c r="D96" s="34">
        <v>13559.14</v>
      </c>
    </row>
    <row r="97" spans="1:4" x14ac:dyDescent="0.2">
      <c r="A97" s="33">
        <v>2112</v>
      </c>
      <c r="B97" s="29" t="s">
        <v>633</v>
      </c>
      <c r="C97" s="34">
        <v>12130.89</v>
      </c>
      <c r="D97" s="34">
        <v>9816.69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122799.98000000001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122799.98000000001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69010.3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53789.68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-640357.52</v>
      </c>
      <c r="D122" s="123">
        <f>D47+D48+D100-D106-D109</f>
        <v>2590280.8899999997</v>
      </c>
    </row>
    <row r="126" spans="1:4" ht="12.75" hidden="1" x14ac:dyDescent="0.2">
      <c r="A126" s="152"/>
      <c r="B126" s="153"/>
      <c r="C126" s="153"/>
      <c r="D126" s="4"/>
    </row>
    <row r="127" spans="1:4" ht="12.75" hidden="1" x14ac:dyDescent="0.2">
      <c r="A127" s="152"/>
      <c r="B127" s="153"/>
      <c r="C127" s="153"/>
      <c r="D127" s="4"/>
    </row>
    <row r="128" spans="1:4" hidden="1" x14ac:dyDescent="0.2">
      <c r="A128" s="153"/>
      <c r="B128" s="153"/>
      <c r="C128" s="153"/>
      <c r="D128" s="4"/>
    </row>
    <row r="129" spans="1:5" hidden="1" x14ac:dyDescent="0.2">
      <c r="A129" s="153"/>
      <c r="B129" s="153"/>
      <c r="C129" s="153"/>
      <c r="D129" s="4"/>
    </row>
    <row r="130" spans="1:5" hidden="1" x14ac:dyDescent="0.2">
      <c r="A130" s="153"/>
      <c r="B130" s="153"/>
      <c r="C130" s="153"/>
      <c r="D130" s="4"/>
    </row>
    <row r="131" spans="1:5" hidden="1" x14ac:dyDescent="0.2">
      <c r="A131" s="153"/>
      <c r="B131" s="153"/>
      <c r="C131" s="153"/>
      <c r="D131" s="4"/>
    </row>
    <row r="132" spans="1:5" hidden="1" x14ac:dyDescent="0.2">
      <c r="A132" s="153"/>
      <c r="B132" s="153"/>
      <c r="C132" s="153"/>
      <c r="D132" s="4"/>
    </row>
    <row r="133" spans="1:5" hidden="1" x14ac:dyDescent="0.2">
      <c r="A133" s="153"/>
      <c r="B133" s="153"/>
      <c r="C133" s="153"/>
      <c r="D133" s="4"/>
    </row>
    <row r="134" spans="1:5" hidden="1" x14ac:dyDescent="0.2">
      <c r="A134" s="153"/>
      <c r="B134" s="153"/>
      <c r="C134" s="153"/>
      <c r="D134" s="4"/>
    </row>
    <row r="135" spans="1:5" hidden="1" x14ac:dyDescent="0.2">
      <c r="A135" s="153"/>
      <c r="B135" s="153"/>
      <c r="C135" s="153"/>
      <c r="D135" s="4"/>
    </row>
    <row r="136" spans="1:5" hidden="1" x14ac:dyDescent="0.2">
      <c r="A136" s="167" t="s">
        <v>664</v>
      </c>
      <c r="B136" s="167"/>
      <c r="C136" s="167"/>
      <c r="D136" s="167"/>
      <c r="E136" s="167"/>
    </row>
    <row r="137" spans="1:5" hidden="1" x14ac:dyDescent="0.2">
      <c r="A137" s="167" t="s">
        <v>665</v>
      </c>
      <c r="B137" s="167"/>
      <c r="C137" s="167"/>
      <c r="D137" s="167"/>
      <c r="E137" s="167"/>
    </row>
    <row r="138" spans="1:5" hidden="1" x14ac:dyDescent="0.2">
      <c r="A138" s="167"/>
      <c r="B138" s="167"/>
      <c r="C138" s="167"/>
      <c r="D138" s="167"/>
      <c r="E138" s="167"/>
    </row>
    <row r="139" spans="1:5" hidden="1" x14ac:dyDescent="0.2">
      <c r="A139" s="167"/>
      <c r="B139" s="167"/>
      <c r="C139" s="167"/>
      <c r="D139" s="167"/>
      <c r="E139" s="167"/>
    </row>
    <row r="140" spans="1:5" hidden="1" x14ac:dyDescent="0.2">
      <c r="A140" s="167"/>
      <c r="B140" s="167"/>
      <c r="C140" s="167"/>
      <c r="D140" s="167"/>
      <c r="E140" s="167"/>
    </row>
    <row r="141" spans="1:5" hidden="1" x14ac:dyDescent="0.2">
      <c r="A141" s="167"/>
      <c r="B141" s="167"/>
      <c r="C141" s="167"/>
      <c r="D141" s="167"/>
      <c r="E141" s="167"/>
    </row>
    <row r="142" spans="1:5" hidden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A136:E136"/>
    <mergeCell ref="A137:E141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B1D4EB2C-F735-4069-84BC-214E58BD7119}"/>
    <dataValidation allowBlank="1" showInputMessage="1" showErrorMessage="1" prompt="Saldo al 31 de diciembre del año anterior que se presenta" sqref="D7 D46" xr:uid="{FAD929FB-FAC6-4D65-8423-9A406B3B242B}"/>
    <dataValidation allowBlank="1" showInputMessage="1" showErrorMessage="1" prompt="Importe del trimestre anterior" sqref="D60 D51 C48:D48 C51:C62" xr:uid="{231842AE-6CE6-49D5-AC21-BE80B535E3ED}"/>
  </dataValidations>
  <pageMargins left="0.7" right="0.7" top="0.75" bottom="0.75" header="0.3" footer="0.3"/>
  <pageSetup scale="72" fitToHeight="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2023-04-28T22:00:01Z</cp:lastPrinted>
  <dcterms:created xsi:type="dcterms:W3CDTF">2012-12-11T20:36:24Z</dcterms:created>
  <dcterms:modified xsi:type="dcterms:W3CDTF">2023-05-09T17:21:06Z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