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13_ncr:1_{E6944CFB-2640-4F07-8FDA-5AB157FF9A2E}" xr6:coauthVersionLast="46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r:id="rId10"/>
    <sheet name="7b" sheetId="12" r:id="rId11"/>
    <sheet name="7c" sheetId="13" r:id="rId12"/>
    <sheet name="7d" sheetId="14" r:id="rId13"/>
    <sheet name="F8_IEA_GTO_PDH_00_21" sheetId="15" r:id="rId14"/>
  </sheets>
  <externalReferences>
    <externalReference r:id="rId15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B9" i="2" l="1"/>
  <c r="C9" i="2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40" i="7"/>
  <c r="G41" i="7"/>
  <c r="G42" i="7"/>
  <c r="G43" i="7"/>
  <c r="G44" i="7"/>
  <c r="G45" i="7"/>
  <c r="G46" i="7"/>
  <c r="G47" i="7"/>
  <c r="G39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 s="1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C9" i="9" l="1"/>
  <c r="F81" i="2"/>
  <c r="E81" i="2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G77" i="9" l="1"/>
  <c r="G9" i="7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B17" i="2"/>
  <c r="C47" i="2"/>
  <c r="C62" i="2" s="1"/>
  <c r="B47" i="2" l="1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<sst xmlns="http://schemas.openxmlformats.org/spreadsheetml/2006/main" count="820" uniqueCount="567">
  <si>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</si>
  <si>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</si>
  <si>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</si>
  <si>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</si>
  <si>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</si>
  <si>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</si>
  <si>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</si>
  <si>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</si>
  <si>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</si>
  <si>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</si>
  <si>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</si>
  <si>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</si>
  <si>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</si>
  <si>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</si>
  <si>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</si>
  <si>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</si>
  <si>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</si>
  <si>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</si>
  <si>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</si>
  <si>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</si>
  <si>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</si>
  <si>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</si>
  <si>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</si>
  <si>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</si>
  <si>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</si>
  <si>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</si>
  <si>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</si>
  <si>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</si>
  <si>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</si>
  <si>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</si>
  <si>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</si>
  <si>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</si>
  <si>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</si>
  <si>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</si>
  <si>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</si>
  <si>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</si>
  <si>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</si>
  <si>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</si>
  <si>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</si>
  <si>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</si>
  <si>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</si>
  <si>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</si>
  <si>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</si>
  <si>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</si>
  <si>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</si>
  <si>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</si>
  <si>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</si>
  <si>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</si>
  <si>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</si>
  <si>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</si>
  <si>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</si>
  <si>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</si>
  <si>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</si>
  <si>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</si>
  <si>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</si>
  <si>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</si>
  <si>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</si>
  <si>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</si>
  <si>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</si>
  <si>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</si>
  <si>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</si>
  <si>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</si>
  <si>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</si>
  <si>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</si>
  <si>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</si>
  <si>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</si>
  <si>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</si>
  <si>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</si>
  <si>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</si>
  <si>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</si>
  <si>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</si>
  <si>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</si>
  <si>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</si>
  <si>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</si>
  <si>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</si>
  <si>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</si>
  <si>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</si>
  <si>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</si>
  <si>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</si>
  <si>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</si>
  <si>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</si>
  <si>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</si>
  <si>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</si>
  <si>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</si>
  <si>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</si>
  <si>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</si>
  <si>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</si>
  <si>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</si>
  <si>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</si>
  <si>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</si>
  <si>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</si>
  <si>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</si>
  <si>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</si>
  <si>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</si>
  <si>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</si>
  <si>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</si>
  <si>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</si>
  <si>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</si>
  <si>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</si>
  <si>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</si>
  <si>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</si>
  <si>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</si>
  <si>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</si>
  <si>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</si>
  <si>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</si>
  <si>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</si>
  <si>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</si>
  <si>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</si>
  <si>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</si>
  <si>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</si>
  <si>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</si>
  <si>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</si>
  <si>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</si>
  <si>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</si>
  <si>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</si>
  <si>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</si>
  <si>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</si>
  <si>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</si>
  <si>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</si>
  <si>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</si>
  <si>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</si>
  <si>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</si>
  <si>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</si>
  <si>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</si>
  <si>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</si>
  <si>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</si>
  <si>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</si>
  <si>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</si>
  <si>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</si>
  <si>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</si>
  <si>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</si>
  <si>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</si>
  <si>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</si>
  <si>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</si>
  <si>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</si>
  <si>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</si>
  <si>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</si>
  <si>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</si>
  <si>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</si>
  <si>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</si>
  <si>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</si>
  <si>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</si>
  <si>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</si>
  <si>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</si>
  <si>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</si>
  <si>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</si>
  <si>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</si>
  <si>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</si>
  <si>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</si>
  <si>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</si>
  <si>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</si>
  <si>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</si>
  <si>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</si>
  <si>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</si>
  <si>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</si>
  <si>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</si>
  <si>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</si>
  <si>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</si>
  <si>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</si>
  <si>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</si>
  <si>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</si>
  <si>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</si>
  <si>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</si>
  <si>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Al 31 de Diciembre de 2022 y al 31 de Marzo de 2023 (b)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</si>
  <si>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</si>
  <si>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</si>
  <si>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</si>
  <si>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</si>
  <si>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</si>
  <si>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</si>
  <si>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</si>
  <si>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</si>
  <si>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</si>
  <si>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</si>
  <si>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</si>
  <si>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</si>
  <si>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</si>
  <si>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</si>
  <si>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</si>
  <si>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</si>
  <si>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</si>
  <si>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</si>
  <si>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</si>
  <si>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</si>
  <si>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</si>
  <si>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</si>
  <si>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</si>
  <si>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</si>
  <si>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2023 (b)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</si>
  <si>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</si>
  <si>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</si>
  <si>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</si>
  <si>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</si>
  <si>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</si>
  <si>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</si>
  <si>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</si>
  <si>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</si>
  <si>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</si>
  <si>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</si>
  <si>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</si>
  <si>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</si>
  <si>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</si>
  <si>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</si>
  <si>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</si>
  <si>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</si>
  <si>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</si>
  <si>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</si>
  <si>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</si>
  <si>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</si>
  <si>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</si>
  <si>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</si>
  <si>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</si>
  <si>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</si>
  <si>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</si>
  <si>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</si>
  <si>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</si>
  <si>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</si>
  <si>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</si>
  <si>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</si>
  <si>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</si>
  <si>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</si>
  <si>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</si>
  <si>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</si>
  <si>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</si>
  <si>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</si>
  <si>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</si>
  <si>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</si>
  <si>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</si>
  <si>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</si>
  <si>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</si>
  <si>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</si>
  <si>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</si>
  <si>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</si>
  <si>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</si>
  <si>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</si>
  <si>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</si>
  <si>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</si>
  <si>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</si>
  <si>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</si>
  <si>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</si>
  <si>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</si>
  <si>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</si>
  <si>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</si>
  <si>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</si>
  <si>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</si>
  <si>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</si>
  <si>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</si>
  <si>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</si>
  <si>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</si>
  <si>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</si>
  <si>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</si>
  <si>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</si>
  <si>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</si>
  <si>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</si>
  <si>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</si>
  <si>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</si>
  <si>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</si>
  <si>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</si>
  <si>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</si>
  <si>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</si>
  <si>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</si>
  <si>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</si>
  <si>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</si>
  <si>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</si>
  <si>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</si>
  <si>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</si>
  <si>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</si>
  <si>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</si>
  <si>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</si>
  <si>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</si>
  <si>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</si>
  <si>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</si>
  <si>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</si>
  <si>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</si>
  <si>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</si>
  <si>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</si>
  <si>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</si>
  <si>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</si>
  <si>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</si>
  <si>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</si>
  <si>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</si>
  <si>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</si>
  <si>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</si>
  <si>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</si>
  <si>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</si>
  <si>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</si>
  <si>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</si>
  <si>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</si>
  <si>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</si>
  <si>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</si>
  <si>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</si>
  <si>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</si>
  <si>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</si>
  <si>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</si>
  <si>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</si>
  <si>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</si>
  <si>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</si>
  <si>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</si>
  <si>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</si>
  <si>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</si>
  <si>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</si>
  <si>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</si>
  <si>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</si>
  <si>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</si>
  <si>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</si>
  <si>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</si>
  <si>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</si>
  <si>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</si>
  <si>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</si>
  <si>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</si>
  <si>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</si>
  <si>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</si>
  <si>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</si>
  <si>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</si>
  <si>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</si>
  <si>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</si>
  <si>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</si>
  <si>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</si>
  <si>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</si>
  <si>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</si>
  <si>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</si>
  <si>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</si>
  <si>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</si>
  <si>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</si>
  <si>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</si>
  <si>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</si>
  <si>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</si>
  <si>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</si>
  <si>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</si>
  <si>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</si>
  <si>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</si>
  <si>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</si>
  <si>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</si>
  <si>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</si>
  <si>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</si>
  <si>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</si>
  <si>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</si>
  <si>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</si>
  <si>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</si>
  <si>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</si>
  <si>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</si>
  <si>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</si>
  <si>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</si>
  <si>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</si>
  <si>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</si>
  <si>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</si>
  <si>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</si>
  <si>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</si>
  <si>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</si>
  <si>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</si>
  <si>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</si>
  <si>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</si>
  <si>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</si>
  <si>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</si>
  <si>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</si>
  <si>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</si>
  <si>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</si>
  <si>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</si>
  <si>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</si>
  <si>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</si>
  <si>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</si>
  <si>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</si>
  <si>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</si>
  <si>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</si>
  <si>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</si>
  <si>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</si>
  <si>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</si>
  <si>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</si>
  <si>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</si>
  <si>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</si>
  <si>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</si>
  <si>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</si>
  <si>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</si>
  <si>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</si>
  <si>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</si>
  <si>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</si>
  <si>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</si>
  <si>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</si>
  <si>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</si>
  <si>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</si>
  <si>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</si>
  <si>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</si>
  <si>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</si>
  <si>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</si>
  <si>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</si>
  <si>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</si>
  <si>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</si>
  <si>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</si>
  <si>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</si>
  <si>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</si>
  <si>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</si>
  <si>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</si>
  <si>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</si>
  <si>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</si>
  <si>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</si>
  <si>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</si>
  <si>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</si>
  <si>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</si>
  <si>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</si>
  <si>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</si>
  <si>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</si>
  <si>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</si>
  <si>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</si>
  <si>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</si>
  <si>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</si>
  <si>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</si>
  <si>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</si>
  <si>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</si>
  <si>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</si>
  <si>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</si>
  <si>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</si>
  <si>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</si>
  <si>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</si>
  <si>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</si>
  <si>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</si>
  <si>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</si>
  <si>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</si>
  <si>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</si>
  <si>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</si>
  <si>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</si>
  <si>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</si>
  <si>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</si>
  <si>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</si>
  <si>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</si>
  <si>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</si>
  <si>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</si>
  <si>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</si>
  <si>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</si>
  <si>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</si>
  <si>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</si>
  <si>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</si>
  <si>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</si>
  <si>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</si>
  <si>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</si>
  <si>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</si>
  <si>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</si>
  <si>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</si>
  <si>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</si>
  <si>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</si>
  <si>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</si>
  <si>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</si>
  <si>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</si>
  <si>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</si>
  <si>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</si>
  <si>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</si>
  <si>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</si>
  <si>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</si>
  <si>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</si>
  <si>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</si>
  <si>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</si>
  <si>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</si>
  <si>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</si>
  <si>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</si>
  <si>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</si>
  <si>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</si>
  <si>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</si>
  <si>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</si>
  <si>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</si>
  <si>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</si>
  <si>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C.    Servicios Generales</t>
  </si>
  <si>
    <t>D.    Transferencias, Asignaciones, Subsidios y Otras Ayudas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</si>
  <si>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</si>
  <si>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</si>
  <si>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</si>
  <si>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</si>
  <si>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</si>
  <si>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c) Resultados de Ingresos - LDF</t>
  </si>
  <si>
    <t>Resultados de Ingresos - LDF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</si>
  <si>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</si>
  <si>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</si>
  <si>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</si>
  <si>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</si>
  <si>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</si>
  <si>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</si>
  <si>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</si>
  <si>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</si>
  <si>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</si>
  <si>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</si>
  <si>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</si>
  <si>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</si>
  <si>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</si>
  <si>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</si>
  <si>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</si>
  <si>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</si>
  <si>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</si>
  <si>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</si>
  <si>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</si>
  <si>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</si>
  <si>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</si>
  <si>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</si>
  <si>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</si>
  <si>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</si>
  <si>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</si>
  <si>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</si>
  <si>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</si>
  <si>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</si>
  <si>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</si>
  <si>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</si>
  <si>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</si>
  <si>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</si>
  <si>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</si>
  <si>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</si>
  <si>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</si>
  <si>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</si>
  <si>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</si>
  <si>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</si>
  <si>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</si>
  <si>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</si>
  <si>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</si>
  <si>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</si>
  <si>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</si>
  <si>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</si>
  <si>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</si>
  <si>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</si>
  <si>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</si>
  <si>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</si>
  <si>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</si>
  <si>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f. Estimación por Pérdida o Deterioro de Activos Circulantes (f=f1+f2)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</si>
  <si>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</si>
  <si>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</si>
  <si>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V. Balance Presupuestario de Recursos Disponibles (V = A1 + A3.1 – B 1 + C1)</t>
  </si>
  <si>
    <t>VII. Balance Presupuestario de Recursos Etiquetados (VII = A2 + A3.2 – B2 + C2)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</si>
  <si>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</si>
  <si>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</si>
  <si>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</si>
  <si>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</si>
  <si>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</si>
  <si>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</si>
  <si>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</si>
  <si>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</si>
  <si>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</si>
  <si>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</si>
  <si>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</si>
  <si>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</si>
  <si>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</si>
  <si>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</si>
  <si>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</si>
  <si>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</si>
  <si>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A.    Aportaciones</t>
  </si>
  <si>
    <t>B.    Convenios</t>
  </si>
  <si>
    <t>C.    Fondos Distintos de Aportaciones</t>
  </si>
  <si>
    <t>E.    Otras Transferencias Federales Etiquetadas</t>
  </si>
  <si>
    <t>Aportación individual al plan de pensión como % del salario</t>
  </si>
  <si>
    <t>Aportación del ente público al plan de pensión como % del salario</t>
  </si>
  <si>
    <t>Valor presente de las contribuciones asociadas a los sueldos futuros de cotización X%</t>
  </si>
  <si>
    <t>G.    Ingresos por Venta de Bienes y Prestación de Servicios</t>
  </si>
  <si>
    <t>J.     Transferencias y Asignaciones</t>
  </si>
  <si>
    <t>L.    Otros Ingresos de Libre Disposición</t>
  </si>
  <si>
    <t>D.    Transferencias, Asignaciones, Subsidios y Subvenciones, y Pensiones y Jubilaciones</t>
  </si>
  <si>
    <t>4. Total de Resultados de Ingresos (4=1+2+3)</t>
  </si>
  <si>
    <t>A. Personal Administrativo y de Servicio Público</t>
  </si>
  <si>
    <t>II. Gasto Etiquetado (II=A+B+C+D+E+F)</t>
  </si>
  <si>
    <t>III. Total del Gasto en Servicios Personales (III = I + II)</t>
  </si>
  <si>
    <t>b1) Protección Ambiental</t>
  </si>
  <si>
    <t>b5) Educación</t>
  </si>
  <si>
    <t>c3) Combustibles y Energía</t>
  </si>
  <si>
    <t>II. Gasto Etiquetado (II=A+B+C+D)</t>
  </si>
  <si>
    <t>Formato 8) Informe sobre Estudios Actuariales – LDF</t>
  </si>
  <si>
    <t>2. Gasto Etiquetado (2=A+B+C+D+E+F+G+H+I)</t>
  </si>
  <si>
    <t>3. Total de Egresos Proyectados (3 = 1 + 2)</t>
  </si>
  <si>
    <t>A.    Servicios Personales</t>
  </si>
  <si>
    <t>B.    Materiales y Suministros</t>
  </si>
  <si>
    <t>E.    Bienes Muebles, Inmuebles e Intangibles</t>
  </si>
  <si>
    <t>1. Gasto No Etiquetado (1=A+B+C+D+E+F+G+H+I)</t>
  </si>
  <si>
    <t>3. Total del Resultado de Egresos (3=1+2)</t>
  </si>
  <si>
    <t>Informe sobre Estudios Actuariales - LDF</t>
  </si>
  <si>
    <t>Instituto Municipal de Vivienda de San Miguel de Allende,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</si>
</sst>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 4" xfId="4" xr:uid="{E1841CD1-689F-4BE5-8069-44F1D93A6BF5}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  <pageSetUpPr fitToPage="1"/>
  </sheetPr>
  <dimension ref="A1:F82"/>
  <sheetViews>
    <sheetView showGridLines="0" tabSelected="1" zoomScale="70" zoomScaleNormal="70" workbookViewId="0">
      <selection activeCell="B3" sqref="B3"/>
    </sheetView>
  </sheetViews>
  <sheetFormatPr baseColWidth="10" defaultColWidth="11" defaultRowHeight="15" x14ac:dyDescent="0.25"/>
  <cols>
    <col min="1" max="1" width="96.42578125" customWidth="1"/>
    <col min="2" max="2" width="18.140625" bestFit="1" customWidth="1"/>
    <col min="3" max="3" width="19.28515625" bestFit="1" customWidth="1"/>
    <col min="4" max="4" width="98.7109375" bestFit="1" customWidth="1"/>
    <col min="5" max="5" width="18.5703125" bestFit="1" customWidth="1"/>
    <col min="6" max="6" width="19.28515625" bestFit="1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566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163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121</v>
      </c>
      <c r="C6" s="1" t="s">
        <v>122</v>
      </c>
      <c r="D6" s="44" t="s">
        <v>4</v>
      </c>
      <c r="E6" s="43" t="s">
        <v>121</v>
      </c>
      <c r="F6" s="1" t="s">
        <v>122</v>
      </c>
    </row>
    <row r="7" spans="1:6" ht="12.95" customHeight="1" x14ac:dyDescent="0.25">
      <c r="A7" s="45" t="s">
        <v>5</v>
      </c>
      <c r="B7" s="46"/>
      <c r="C7" s="46"/>
      <c r="D7" s="45" t="s">
        <v>6</v>
      </c>
      <c r="E7" s="46"/>
      <c r="F7" s="46"/>
    </row>
    <row r="8" spans="1:6" x14ac:dyDescent="0.25">
      <c r="A8" s="2" t="s">
        <v>7</v>
      </c>
      <c r="B8" s="47"/>
      <c r="C8" s="47"/>
      <c r="D8" s="2" t="s">
        <v>8</v>
      </c>
      <c r="E8" s="47"/>
      <c r="F8" s="47"/>
    </row>
    <row r="9" spans="1:6" x14ac:dyDescent="0.25">
      <c r="A9" s="48" t="s">
        <v>9</v>
      </c>
      <c r="B9" s="49">
        <f>SUM(B10:B16)</f>
        <v>8308080.6799999997</v>
      </c>
      <c r="C9" s="49">
        <f>SUM(C10:C16)</f>
        <v>8736078.8699999992</v>
      </c>
      <c r="D9" s="48" t="s">
        <v>10</v>
      </c>
      <c r="E9" s="49">
        <f>SUM(E10:E18)</f>
        <v>130142.28</v>
      </c>
      <c r="F9" s="49">
        <f>SUM(F10:F18)</f>
        <v>229740.71</v>
      </c>
    </row>
    <row r="10" spans="1:6" x14ac:dyDescent="0.25">
      <c r="A10" s="50" t="s">
        <v>11</v>
      </c>
      <c r="B10" s="49">
        <v>7825346.5899999999</v>
      </c>
      <c r="C10" s="49">
        <v>8231485.0999999996</v>
      </c>
      <c r="D10" s="50" t="s">
        <v>12</v>
      </c>
      <c r="E10" s="49">
        <v>80142.28</v>
      </c>
      <c r="F10" s="49">
        <v>179740.71</v>
      </c>
    </row>
    <row r="11" spans="1:6" x14ac:dyDescent="0.25">
      <c r="A11" s="50" t="s">
        <v>13</v>
      </c>
      <c r="B11" s="49">
        <v>309934.08000000002</v>
      </c>
      <c r="C11" s="49">
        <v>331793.76</v>
      </c>
      <c r="D11" s="50" t="s">
        <v>14</v>
      </c>
      <c r="E11" s="49">
        <v>0</v>
      </c>
      <c r="F11" s="49">
        <v>0</v>
      </c>
    </row>
    <row r="12" spans="1:6" x14ac:dyDescent="0.25">
      <c r="A12" s="50" t="s">
        <v>15</v>
      </c>
      <c r="B12" s="49">
        <v>0</v>
      </c>
      <c r="C12" s="49">
        <v>0</v>
      </c>
      <c r="D12" s="50" t="s">
        <v>16</v>
      </c>
      <c r="E12" s="49">
        <v>0</v>
      </c>
      <c r="F12" s="49">
        <v>0</v>
      </c>
    </row>
    <row r="13" spans="1:6" x14ac:dyDescent="0.25">
      <c r="A13" s="50" t="s">
        <v>17</v>
      </c>
      <c r="B13" s="49">
        <v>172800.01</v>
      </c>
      <c r="C13" s="49">
        <v>172800.01</v>
      </c>
      <c r="D13" s="50" t="s">
        <v>18</v>
      </c>
      <c r="E13" s="49">
        <v>0</v>
      </c>
      <c r="F13" s="49">
        <v>0</v>
      </c>
    </row>
    <row r="14" spans="1:6" x14ac:dyDescent="0.25">
      <c r="A14" s="50" t="s">
        <v>19</v>
      </c>
      <c r="B14" s="49">
        <v>0</v>
      </c>
      <c r="C14" s="49">
        <v>0</v>
      </c>
      <c r="D14" s="50" t="s">
        <v>20</v>
      </c>
      <c r="E14" s="49">
        <v>0</v>
      </c>
      <c r="F14" s="49">
        <v>0</v>
      </c>
    </row>
    <row r="15" spans="1:6" x14ac:dyDescent="0.25">
      <c r="A15" s="50" t="s">
        <v>21</v>
      </c>
      <c r="B15" s="49">
        <v>0</v>
      </c>
      <c r="C15" s="49">
        <v>0</v>
      </c>
      <c r="D15" s="50" t="s">
        <v>22</v>
      </c>
      <c r="E15" s="49">
        <v>50000</v>
      </c>
      <c r="F15" s="49">
        <v>50000</v>
      </c>
    </row>
    <row r="16" spans="1:6" x14ac:dyDescent="0.25">
      <c r="A16" s="50" t="s">
        <v>23</v>
      </c>
      <c r="B16" s="49">
        <v>0</v>
      </c>
      <c r="C16" s="49">
        <v>0</v>
      </c>
      <c r="D16" s="50" t="s">
        <v>24</v>
      </c>
      <c r="E16" s="49">
        <v>0</v>
      </c>
      <c r="F16" s="49">
        <v>0</v>
      </c>
    </row>
    <row r="17" spans="1:6" x14ac:dyDescent="0.25">
      <c r="A17" s="48" t="s">
        <v>25</v>
      </c>
      <c r="B17" s="49">
        <f>SUM(B18:B24)</f>
        <v>0</v>
      </c>
      <c r="C17" s="49">
        <f>SUM(C18:C24)</f>
        <v>0</v>
      </c>
      <c r="D17" s="50" t="s">
        <v>26</v>
      </c>
      <c r="E17" s="49">
        <v>0</v>
      </c>
      <c r="F17" s="49">
        <v>0</v>
      </c>
    </row>
    <row r="18" spans="1:6" x14ac:dyDescent="0.25">
      <c r="A18" s="50" t="s">
        <v>27</v>
      </c>
      <c r="B18" s="49">
        <v>0</v>
      </c>
      <c r="C18" s="49">
        <v>0</v>
      </c>
      <c r="D18" s="50" t="s">
        <v>28</v>
      </c>
      <c r="E18" s="49">
        <v>0</v>
      </c>
      <c r="F18" s="49">
        <v>0</v>
      </c>
    </row>
    <row r="19" spans="1:6" x14ac:dyDescent="0.25">
      <c r="A19" s="50" t="s">
        <v>29</v>
      </c>
      <c r="B19" s="49">
        <v>0</v>
      </c>
      <c r="C19" s="49">
        <v>0</v>
      </c>
      <c r="D19" s="48" t="s">
        <v>30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31</v>
      </c>
      <c r="B20" s="49">
        <v>0</v>
      </c>
      <c r="C20" s="49">
        <v>0</v>
      </c>
      <c r="D20" s="50" t="s">
        <v>32</v>
      </c>
      <c r="E20" s="49">
        <v>0</v>
      </c>
      <c r="F20" s="49">
        <v>0</v>
      </c>
    </row>
    <row r="21" spans="1:6" x14ac:dyDescent="0.25">
      <c r="A21" s="50" t="s">
        <v>33</v>
      </c>
      <c r="B21" s="49">
        <v>0</v>
      </c>
      <c r="C21" s="49">
        <v>0</v>
      </c>
      <c r="D21" s="50" t="s">
        <v>34</v>
      </c>
      <c r="E21" s="49">
        <v>0</v>
      </c>
      <c r="F21" s="49">
        <v>0</v>
      </c>
    </row>
    <row r="22" spans="1:6" x14ac:dyDescent="0.25">
      <c r="A22" s="50" t="s">
        <v>35</v>
      </c>
      <c r="B22" s="49">
        <v>0</v>
      </c>
      <c r="C22" s="49">
        <v>0</v>
      </c>
      <c r="D22" s="50" t="s">
        <v>36</v>
      </c>
      <c r="E22" s="49">
        <v>0</v>
      </c>
      <c r="F22" s="49">
        <v>0</v>
      </c>
    </row>
    <row r="23" spans="1:6" x14ac:dyDescent="0.25">
      <c r="A23" s="50" t="s">
        <v>37</v>
      </c>
      <c r="B23" s="49">
        <v>0</v>
      </c>
      <c r="C23" s="49">
        <v>0</v>
      </c>
      <c r="D23" s="48" t="s">
        <v>38</v>
      </c>
      <c r="E23" s="49">
        <f>E24+E25</f>
        <v>0</v>
      </c>
      <c r="F23" s="49">
        <f>F24+F25</f>
        <v>0</v>
      </c>
    </row>
    <row r="24" spans="1:6" x14ac:dyDescent="0.25">
      <c r="A24" s="50" t="s">
        <v>39</v>
      </c>
      <c r="B24" s="49">
        <v>0</v>
      </c>
      <c r="C24" s="49">
        <v>0</v>
      </c>
      <c r="D24" s="50" t="s">
        <v>40</v>
      </c>
      <c r="E24" s="49">
        <v>0</v>
      </c>
      <c r="F24" s="49">
        <v>0</v>
      </c>
    </row>
    <row r="25" spans="1:6" x14ac:dyDescent="0.25">
      <c r="A25" s="48" t="s">
        <v>41</v>
      </c>
      <c r="B25" s="49">
        <f>SUM(B26:B30)</f>
        <v>0</v>
      </c>
      <c r="C25" s="49">
        <f>SUM(C26:C30)</f>
        <v>0</v>
      </c>
      <c r="D25" s="50" t="s">
        <v>42</v>
      </c>
      <c r="E25" s="49">
        <v>0</v>
      </c>
      <c r="F25" s="49">
        <v>0</v>
      </c>
    </row>
    <row r="26" spans="1:6" x14ac:dyDescent="0.25">
      <c r="A26" s="50" t="s">
        <v>43</v>
      </c>
      <c r="B26" s="49">
        <v>0</v>
      </c>
      <c r="C26" s="49">
        <v>0</v>
      </c>
      <c r="D26" s="48" t="s">
        <v>44</v>
      </c>
      <c r="E26" s="49">
        <v>0</v>
      </c>
      <c r="F26" s="49">
        <v>0</v>
      </c>
    </row>
    <row r="27" spans="1:6" x14ac:dyDescent="0.25">
      <c r="A27" s="50" t="s">
        <v>45</v>
      </c>
      <c r="B27" s="49">
        <v>0</v>
      </c>
      <c r="C27" s="49">
        <v>0</v>
      </c>
      <c r="D27" s="48" t="s">
        <v>46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47</v>
      </c>
      <c r="B28" s="49">
        <v>0</v>
      </c>
      <c r="C28" s="49">
        <v>0</v>
      </c>
      <c r="D28" s="50" t="s">
        <v>48</v>
      </c>
      <c r="E28" s="49">
        <v>0</v>
      </c>
      <c r="F28" s="49">
        <v>0</v>
      </c>
    </row>
    <row r="29" spans="1:6" x14ac:dyDescent="0.25">
      <c r="A29" s="50" t="s">
        <v>49</v>
      </c>
      <c r="B29" s="49">
        <v>0</v>
      </c>
      <c r="C29" s="49">
        <v>0</v>
      </c>
      <c r="D29" s="50" t="s">
        <v>50</v>
      </c>
      <c r="E29" s="49">
        <v>0</v>
      </c>
      <c r="F29" s="49">
        <v>0</v>
      </c>
    </row>
    <row r="30" spans="1:6" x14ac:dyDescent="0.25">
      <c r="A30" s="50" t="s">
        <v>51</v>
      </c>
      <c r="B30" s="49">
        <v>0</v>
      </c>
      <c r="C30" s="49">
        <v>0</v>
      </c>
      <c r="D30" s="50" t="s">
        <v>52</v>
      </c>
      <c r="E30" s="49">
        <v>0</v>
      </c>
      <c r="F30" s="49">
        <v>0</v>
      </c>
    </row>
    <row r="31" spans="1:6" x14ac:dyDescent="0.25">
      <c r="A31" s="48" t="s">
        <v>53</v>
      </c>
      <c r="B31" s="49">
        <f>SUM(B32:B36)</f>
        <v>0</v>
      </c>
      <c r="C31" s="49">
        <f>SUM(C32:C36)</f>
        <v>0</v>
      </c>
      <c r="D31" s="48" t="s">
        <v>54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55</v>
      </c>
      <c r="B32" s="49">
        <v>0</v>
      </c>
      <c r="C32" s="49">
        <v>0</v>
      </c>
      <c r="D32" s="50" t="s">
        <v>56</v>
      </c>
      <c r="E32" s="49">
        <v>0</v>
      </c>
      <c r="F32" s="49">
        <v>0</v>
      </c>
    </row>
    <row r="33" spans="1:6" ht="14.45" customHeight="1" x14ac:dyDescent="0.25">
      <c r="A33" s="50" t="s">
        <v>57</v>
      </c>
      <c r="B33" s="49">
        <v>0</v>
      </c>
      <c r="C33" s="49">
        <v>0</v>
      </c>
      <c r="D33" s="50" t="s">
        <v>58</v>
      </c>
      <c r="E33" s="49">
        <v>0</v>
      </c>
      <c r="F33" s="49">
        <v>0</v>
      </c>
    </row>
    <row r="34" spans="1:6" ht="14.45" customHeight="1" x14ac:dyDescent="0.25">
      <c r="A34" s="50" t="s">
        <v>59</v>
      </c>
      <c r="B34" s="49">
        <v>0</v>
      </c>
      <c r="C34" s="49">
        <v>0</v>
      </c>
      <c r="D34" s="50" t="s">
        <v>60</v>
      </c>
      <c r="E34" s="49">
        <v>0</v>
      </c>
      <c r="F34" s="49">
        <v>0</v>
      </c>
    </row>
    <row r="35" spans="1:6" ht="14.45" customHeight="1" x14ac:dyDescent="0.25">
      <c r="A35" s="50" t="s">
        <v>61</v>
      </c>
      <c r="B35" s="49">
        <v>0</v>
      </c>
      <c r="C35" s="49">
        <v>0</v>
      </c>
      <c r="D35" s="50" t="s">
        <v>62</v>
      </c>
      <c r="E35" s="49">
        <v>0</v>
      </c>
      <c r="F35" s="49">
        <v>0</v>
      </c>
    </row>
    <row r="36" spans="1:6" ht="14.45" customHeight="1" x14ac:dyDescent="0.25">
      <c r="A36" s="50" t="s">
        <v>63</v>
      </c>
      <c r="B36" s="49">
        <v>0</v>
      </c>
      <c r="C36" s="49">
        <v>0</v>
      </c>
      <c r="D36" s="50" t="s">
        <v>64</v>
      </c>
      <c r="E36" s="49">
        <v>0</v>
      </c>
      <c r="F36" s="49">
        <v>0</v>
      </c>
    </row>
    <row r="37" spans="1:6" ht="14.45" customHeight="1" x14ac:dyDescent="0.25">
      <c r="A37" s="48" t="s">
        <v>65</v>
      </c>
      <c r="B37" s="49">
        <v>0</v>
      </c>
      <c r="C37" s="49">
        <v>0</v>
      </c>
      <c r="D37" s="50" t="s">
        <v>66</v>
      </c>
      <c r="E37" s="49">
        <v>0</v>
      </c>
      <c r="F37" s="49">
        <v>0</v>
      </c>
    </row>
    <row r="38" spans="1:6" x14ac:dyDescent="0.25">
      <c r="A38" s="48" t="s">
        <v>517</v>
      </c>
      <c r="B38" s="49">
        <f>SUM(B39:B40)</f>
        <v>0</v>
      </c>
      <c r="C38" s="49">
        <f>SUM(C39:C40)</f>
        <v>0</v>
      </c>
      <c r="D38" s="48" t="s">
        <v>67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68</v>
      </c>
      <c r="B39" s="49">
        <v>0</v>
      </c>
      <c r="C39" s="49">
        <v>0</v>
      </c>
      <c r="D39" s="50" t="s">
        <v>69</v>
      </c>
      <c r="E39" s="49">
        <v>0</v>
      </c>
      <c r="F39" s="49">
        <v>0</v>
      </c>
    </row>
    <row r="40" spans="1:6" x14ac:dyDescent="0.25">
      <c r="A40" s="50" t="s">
        <v>70</v>
      </c>
      <c r="B40" s="49">
        <v>0</v>
      </c>
      <c r="C40" s="49">
        <v>0</v>
      </c>
      <c r="D40" s="50" t="s">
        <v>71</v>
      </c>
      <c r="E40" s="49">
        <v>0</v>
      </c>
      <c r="F40" s="49">
        <v>0</v>
      </c>
    </row>
    <row r="41" spans="1:6" x14ac:dyDescent="0.25">
      <c r="A41" s="48" t="s">
        <v>72</v>
      </c>
      <c r="B41" s="49">
        <f>SUM(B42:B45)</f>
        <v>0</v>
      </c>
      <c r="C41" s="49">
        <f>SUM(C42:C45)</f>
        <v>0</v>
      </c>
      <c r="D41" s="50" t="s">
        <v>73</v>
      </c>
      <c r="E41" s="49">
        <v>0</v>
      </c>
      <c r="F41" s="49">
        <v>0</v>
      </c>
    </row>
    <row r="42" spans="1:6" x14ac:dyDescent="0.25">
      <c r="A42" s="50" t="s">
        <v>74</v>
      </c>
      <c r="B42" s="49">
        <v>0</v>
      </c>
      <c r="C42" s="49">
        <v>0</v>
      </c>
      <c r="D42" s="48" t="s">
        <v>75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76</v>
      </c>
      <c r="B43" s="49">
        <v>0</v>
      </c>
      <c r="C43" s="49">
        <v>0</v>
      </c>
      <c r="D43" s="50" t="s">
        <v>77</v>
      </c>
      <c r="E43" s="49">
        <v>0</v>
      </c>
      <c r="F43" s="49">
        <v>0</v>
      </c>
    </row>
    <row r="44" spans="1:6" x14ac:dyDescent="0.25">
      <c r="A44" s="50" t="s">
        <v>78</v>
      </c>
      <c r="B44" s="49">
        <v>0</v>
      </c>
      <c r="C44" s="49">
        <v>0</v>
      </c>
      <c r="D44" s="50" t="s">
        <v>79</v>
      </c>
      <c r="E44" s="49">
        <v>0</v>
      </c>
      <c r="F44" s="49">
        <v>0</v>
      </c>
    </row>
    <row r="45" spans="1:6" x14ac:dyDescent="0.25">
      <c r="A45" s="50" t="s">
        <v>80</v>
      </c>
      <c r="B45" s="49">
        <v>0</v>
      </c>
      <c r="C45" s="49">
        <v>0</v>
      </c>
      <c r="D45" s="50" t="s">
        <v>81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82</v>
      </c>
      <c r="B47" s="4">
        <f>B9+B17+B25+B31+B38+B41</f>
        <v>8308080.6799999997</v>
      </c>
      <c r="C47" s="4">
        <f>C9+C17+C25+C31+C38+C41</f>
        <v>8736078.8699999992</v>
      </c>
      <c r="D47" s="2" t="s">
        <v>83</v>
      </c>
      <c r="E47" s="4">
        <f>E9+E19+E23+E26+E27+E31+E38+E42</f>
        <v>130142.28</v>
      </c>
      <c r="F47" s="4">
        <f>F9+F19+F23+F26+F27+F31+F38+F42</f>
        <v>229740.71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84</v>
      </c>
      <c r="B49" s="51"/>
      <c r="C49" s="51"/>
      <c r="D49" s="2" t="s">
        <v>85</v>
      </c>
      <c r="E49" s="51"/>
      <c r="F49" s="51"/>
    </row>
    <row r="50" spans="1:6" x14ac:dyDescent="0.25">
      <c r="A50" s="48" t="s">
        <v>86</v>
      </c>
      <c r="B50" s="49">
        <v>44000005.479999997</v>
      </c>
      <c r="C50" s="49">
        <v>44000005.479999997</v>
      </c>
      <c r="D50" s="48" t="s">
        <v>87</v>
      </c>
      <c r="E50" s="49">
        <v>0</v>
      </c>
      <c r="F50" s="49">
        <v>0</v>
      </c>
    </row>
    <row r="51" spans="1:6" x14ac:dyDescent="0.25">
      <c r="A51" s="48" t="s">
        <v>88</v>
      </c>
      <c r="B51" s="49">
        <v>1586013.94</v>
      </c>
      <c r="C51" s="49">
        <v>1814618.28</v>
      </c>
      <c r="D51" s="48" t="s">
        <v>89</v>
      </c>
      <c r="E51" s="49">
        <v>0</v>
      </c>
      <c r="F51" s="49">
        <v>0</v>
      </c>
    </row>
    <row r="52" spans="1:6" x14ac:dyDescent="0.25">
      <c r="A52" s="48" t="s">
        <v>90</v>
      </c>
      <c r="B52" s="49">
        <v>16110899.4</v>
      </c>
      <c r="C52" s="49">
        <v>16110899.4</v>
      </c>
      <c r="D52" s="48" t="s">
        <v>91</v>
      </c>
      <c r="E52" s="49">
        <v>0</v>
      </c>
      <c r="F52" s="49">
        <v>0</v>
      </c>
    </row>
    <row r="53" spans="1:6" x14ac:dyDescent="0.25">
      <c r="A53" s="48" t="s">
        <v>92</v>
      </c>
      <c r="B53" s="49">
        <v>1109780.3400000001</v>
      </c>
      <c r="C53" s="49">
        <v>1109780.3400000001</v>
      </c>
      <c r="D53" s="48" t="s">
        <v>93</v>
      </c>
      <c r="E53" s="49">
        <v>0</v>
      </c>
      <c r="F53" s="49">
        <v>0</v>
      </c>
    </row>
    <row r="54" spans="1:6" x14ac:dyDescent="0.25">
      <c r="A54" s="48" t="s">
        <v>94</v>
      </c>
      <c r="B54" s="49">
        <v>11427.16</v>
      </c>
      <c r="C54" s="49">
        <v>11427.16</v>
      </c>
      <c r="D54" s="48" t="s">
        <v>95</v>
      </c>
      <c r="E54" s="49">
        <v>0</v>
      </c>
      <c r="F54" s="49">
        <v>0</v>
      </c>
    </row>
    <row r="55" spans="1:6" x14ac:dyDescent="0.25">
      <c r="A55" s="48" t="s">
        <v>96</v>
      </c>
      <c r="B55" s="49">
        <v>-1503649.84</v>
      </c>
      <c r="C55" s="49">
        <v>-1503649.84</v>
      </c>
      <c r="D55" s="52" t="s">
        <v>97</v>
      </c>
      <c r="E55" s="49">
        <v>0</v>
      </c>
      <c r="F55" s="49">
        <v>0</v>
      </c>
    </row>
    <row r="56" spans="1:6" x14ac:dyDescent="0.25">
      <c r="A56" s="48" t="s">
        <v>98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99</v>
      </c>
      <c r="B57" s="49">
        <v>0</v>
      </c>
      <c r="C57" s="49">
        <v>0</v>
      </c>
      <c r="D57" s="2" t="s">
        <v>100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101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102</v>
      </c>
      <c r="E59" s="4">
        <f>E47+E57</f>
        <v>130142.28</v>
      </c>
      <c r="F59" s="4">
        <f>F47+F57</f>
        <v>229740.71</v>
      </c>
    </row>
    <row r="60" spans="1:6" x14ac:dyDescent="0.25">
      <c r="A60" s="3" t="s">
        <v>103</v>
      </c>
      <c r="B60" s="4">
        <f>SUM(B50:B58)</f>
        <v>61314476.479999989</v>
      </c>
      <c r="C60" s="4">
        <f>SUM(C50:C58)</f>
        <v>61543080.819999993</v>
      </c>
      <c r="D60" s="47"/>
      <c r="E60" s="51"/>
      <c r="F60" s="51"/>
    </row>
    <row r="61" spans="1:6" x14ac:dyDescent="0.25">
      <c r="A61" s="47"/>
      <c r="B61" s="51"/>
      <c r="C61" s="51"/>
      <c r="D61" s="53" t="s">
        <v>104</v>
      </c>
      <c r="E61" s="51"/>
      <c r="F61" s="51"/>
    </row>
    <row r="62" spans="1:6" x14ac:dyDescent="0.25">
      <c r="A62" s="3" t="s">
        <v>105</v>
      </c>
      <c r="B62" s="4">
        <f>SUM(B47+B60)</f>
        <v>69622557.159999996</v>
      </c>
      <c r="C62" s="4">
        <f>SUM(C47+C60)</f>
        <v>70279159.689999998</v>
      </c>
      <c r="D62" s="47"/>
      <c r="E62" s="51"/>
      <c r="F62" s="51"/>
    </row>
    <row r="63" spans="1:6" x14ac:dyDescent="0.25">
      <c r="A63" s="47"/>
      <c r="B63" s="47"/>
      <c r="C63" s="47"/>
      <c r="D63" s="54" t="s">
        <v>106</v>
      </c>
      <c r="E63" s="49">
        <f>SUM(E64:E66)</f>
        <v>23893160.199999999</v>
      </c>
      <c r="F63" s="49">
        <f>SUM(F64:F66)</f>
        <v>23915019.879999999</v>
      </c>
    </row>
    <row r="64" spans="1:6" x14ac:dyDescent="0.25">
      <c r="A64" s="47"/>
      <c r="B64" s="47"/>
      <c r="C64" s="47"/>
      <c r="D64" s="48" t="s">
        <v>107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108</v>
      </c>
      <c r="E65" s="49">
        <v>23893160.199999999</v>
      </c>
      <c r="F65" s="49">
        <v>23915019.879999999</v>
      </c>
    </row>
    <row r="66" spans="1:6" x14ac:dyDescent="0.25">
      <c r="A66" s="47"/>
      <c r="B66" s="47"/>
      <c r="C66" s="47"/>
      <c r="D66" s="48" t="s">
        <v>109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110</v>
      </c>
      <c r="E68" s="49">
        <f>SUM(E69:E73)</f>
        <v>45599254.68</v>
      </c>
      <c r="F68" s="49">
        <f>SUM(F69:F73)</f>
        <v>46134399.099999994</v>
      </c>
    </row>
    <row r="69" spans="1:6" x14ac:dyDescent="0.25">
      <c r="A69" s="55"/>
      <c r="B69" s="47"/>
      <c r="C69" s="47"/>
      <c r="D69" s="48" t="s">
        <v>111</v>
      </c>
      <c r="E69" s="49">
        <v>-535144.42000000004</v>
      </c>
      <c r="F69" s="49">
        <v>2448351.61</v>
      </c>
    </row>
    <row r="70" spans="1:6" x14ac:dyDescent="0.25">
      <c r="A70" s="55"/>
      <c r="B70" s="47"/>
      <c r="C70" s="47"/>
      <c r="D70" s="48" t="s">
        <v>112</v>
      </c>
      <c r="E70" s="49">
        <v>7864435.9500000002</v>
      </c>
      <c r="F70" s="49">
        <v>5416084.3399999999</v>
      </c>
    </row>
    <row r="71" spans="1:6" x14ac:dyDescent="0.25">
      <c r="A71" s="55"/>
      <c r="B71" s="47"/>
      <c r="C71" s="47"/>
      <c r="D71" s="48" t="s">
        <v>113</v>
      </c>
      <c r="E71" s="49">
        <v>39656038.100000001</v>
      </c>
      <c r="F71" s="49">
        <v>39656038.100000001</v>
      </c>
    </row>
    <row r="72" spans="1:6" x14ac:dyDescent="0.25">
      <c r="A72" s="55"/>
      <c r="B72" s="47"/>
      <c r="C72" s="47"/>
      <c r="D72" s="48" t="s">
        <v>114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115</v>
      </c>
      <c r="E73" s="49">
        <v>-1386074.95</v>
      </c>
      <c r="F73" s="49">
        <v>-1386074.95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116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117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118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119</v>
      </c>
      <c r="E79" s="4">
        <f>E63+E68+E75</f>
        <v>69492414.879999995</v>
      </c>
      <c r="F79" s="4">
        <f>F63+F68+F75</f>
        <v>70049418.979999989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120</v>
      </c>
      <c r="E81" s="4">
        <f>E59+E79</f>
        <v>69622557.159999996</v>
      </c>
      <c r="F81" s="4">
        <f>F59+F79</f>
        <v>70279159.689999983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scale="55" orientation="landscape" horizontalDpi="1200" verticalDpi="1200" r:id="rId1"/>
  <ignoredErrors>
    <ignoredError sqref="B9:C9 E9:F9 B14:C49 B56:C62 E16:F63 E67:F68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sheetPr>
    <pageSetUpPr fitToPage="1"/>
  </sheetPr>
  <dimension ref="A1:G38"/>
  <sheetViews>
    <sheetView showGridLines="0" topLeftCell="Y1" zoomScale="75" zoomScaleNormal="70" workbookViewId="0">
      <selection activeCell="C3" sqref="C3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437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Instituto Municipal de Vivienda de San Miguel de Allende, Gto.</v>
      </c>
      <c r="B2" s="133"/>
      <c r="C2" s="133"/>
      <c r="D2" s="133"/>
      <c r="E2" s="133"/>
      <c r="F2" s="133"/>
      <c r="G2" s="134"/>
    </row>
    <row r="3" spans="1:7" x14ac:dyDescent="0.25">
      <c r="A3" s="135" t="s">
        <v>438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439</v>
      </c>
      <c r="B5" s="136"/>
      <c r="C5" s="136"/>
      <c r="D5" s="136"/>
      <c r="E5" s="136"/>
      <c r="F5" s="136"/>
      <c r="G5" s="137"/>
    </row>
    <row r="6" spans="1:7" x14ac:dyDescent="0.25">
      <c r="A6" s="164" t="s">
        <v>440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441</v>
      </c>
      <c r="C7" s="165"/>
      <c r="D7" s="165"/>
      <c r="E7" s="165"/>
      <c r="F7" s="165"/>
      <c r="G7" s="165"/>
    </row>
    <row r="8" spans="1:7" ht="30" x14ac:dyDescent="0.25">
      <c r="A8" s="73" t="s">
        <v>442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238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239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443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444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445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446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263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264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447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448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449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450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451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289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452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293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453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295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454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455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92" fitToHeight="0" orientation="landscape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sheetPr>
    <pageSetUpPr fitToPage="1"/>
  </sheetPr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456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Vivienda de San Miguel de Allende,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457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439</v>
      </c>
      <c r="B5" s="118"/>
      <c r="C5" s="118"/>
      <c r="D5" s="118"/>
      <c r="E5" s="118"/>
      <c r="F5" s="118"/>
      <c r="G5" s="119"/>
    </row>
    <row r="6" spans="1:7" x14ac:dyDescent="0.25">
      <c r="A6" s="168" t="s">
        <v>458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441</v>
      </c>
      <c r="C7" s="165"/>
      <c r="D7" s="165"/>
      <c r="E7" s="165"/>
      <c r="F7" s="165"/>
      <c r="G7" s="165"/>
    </row>
    <row r="8" spans="1:7" x14ac:dyDescent="0.25">
      <c r="A8" s="27" t="s">
        <v>563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560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561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459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460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562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461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462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463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464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558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560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561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459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460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562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461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462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465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464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559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80" fitToHeight="0" orientation="landscape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sheetPr>
    <pageSetUpPr fitToPage="1"/>
  </sheetPr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466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Vivienda de San Miguel de Allende,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467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440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518</v>
      </c>
    </row>
    <row r="7" spans="1:7" x14ac:dyDescent="0.25">
      <c r="A7" s="64" t="s">
        <v>442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529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530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531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532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533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534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545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535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536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546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537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547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448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538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539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540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548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541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452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549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295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454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468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469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473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474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landscape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sheetPr>
    <pageSetUpPr fitToPage="1"/>
  </sheetPr>
  <dimension ref="A1:G33"/>
  <sheetViews>
    <sheetView showGridLines="0" zoomScale="70" zoomScaleNormal="70" workbookViewId="0">
      <selection activeCell="I12" sqref="I12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6.28515625" bestFit="1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470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Vivienda de San Miguel de Allende,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471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458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472</v>
      </c>
    </row>
    <row r="7" spans="1:7" x14ac:dyDescent="0.25">
      <c r="A7" s="27" t="s">
        <v>563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560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561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459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460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562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461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462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463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464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558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560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561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459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460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562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461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462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465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464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564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473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474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85" orientation="landscape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sheetPr>
    <pageSetUpPr fitToPage="1"/>
  </sheetPr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557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Instituto Municipal de Vivienda de San Miguel de Allende, Gto.</v>
      </c>
      <c r="B2" s="138"/>
      <c r="C2" s="138"/>
      <c r="D2" s="138"/>
      <c r="E2" s="138"/>
      <c r="F2" s="139"/>
    </row>
    <row r="3" spans="1:6" ht="29.25" customHeight="1" x14ac:dyDescent="0.25">
      <c r="A3" s="140" t="s">
        <v>565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475</v>
      </c>
      <c r="C4" s="125" t="s">
        <v>476</v>
      </c>
      <c r="D4" s="125" t="s">
        <v>477</v>
      </c>
      <c r="E4" s="125" t="s">
        <v>478</v>
      </c>
      <c r="F4" s="125" t="s">
        <v>479</v>
      </c>
    </row>
    <row r="5" spans="1:6" ht="12.75" customHeight="1" x14ac:dyDescent="0.25">
      <c r="A5" s="19" t="s">
        <v>480</v>
      </c>
      <c r="B5" s="55"/>
      <c r="C5" s="55"/>
      <c r="D5" s="55"/>
      <c r="E5" s="55"/>
      <c r="F5" s="55"/>
    </row>
    <row r="6" spans="1:6" ht="30" x14ac:dyDescent="0.25">
      <c r="A6" s="61" t="s">
        <v>481</v>
      </c>
      <c r="B6" s="62"/>
      <c r="C6" s="62"/>
      <c r="D6" s="62"/>
      <c r="E6" s="62"/>
      <c r="F6" s="62"/>
    </row>
    <row r="7" spans="1:6" ht="15" x14ac:dyDescent="0.25">
      <c r="A7" s="61" t="s">
        <v>482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483</v>
      </c>
      <c r="B9" s="47"/>
      <c r="C9" s="47"/>
      <c r="D9" s="47"/>
      <c r="E9" s="47"/>
      <c r="F9" s="47"/>
    </row>
    <row r="10" spans="1:6" ht="15" x14ac:dyDescent="0.25">
      <c r="A10" s="61" t="s">
        <v>484</v>
      </c>
      <c r="B10" s="62"/>
      <c r="C10" s="62"/>
      <c r="D10" s="62"/>
      <c r="E10" s="62"/>
      <c r="F10" s="62"/>
    </row>
    <row r="11" spans="1:6" ht="15" x14ac:dyDescent="0.25">
      <c r="A11" s="83" t="s">
        <v>485</v>
      </c>
      <c r="B11" s="62"/>
      <c r="C11" s="62"/>
      <c r="D11" s="62"/>
      <c r="E11" s="62"/>
      <c r="F11" s="62"/>
    </row>
    <row r="12" spans="1:6" ht="15" x14ac:dyDescent="0.25">
      <c r="A12" s="83" t="s">
        <v>486</v>
      </c>
      <c r="B12" s="62"/>
      <c r="C12" s="62"/>
      <c r="D12" s="62"/>
      <c r="E12" s="62"/>
      <c r="F12" s="62"/>
    </row>
    <row r="13" spans="1:6" ht="15" x14ac:dyDescent="0.25">
      <c r="A13" s="83" t="s">
        <v>487</v>
      </c>
      <c r="B13" s="62"/>
      <c r="C13" s="62"/>
      <c r="D13" s="62"/>
      <c r="E13" s="62"/>
      <c r="F13" s="62"/>
    </row>
    <row r="14" spans="1:6" ht="15" x14ac:dyDescent="0.25">
      <c r="A14" s="61" t="s">
        <v>488</v>
      </c>
      <c r="B14" s="62"/>
      <c r="C14" s="62"/>
      <c r="D14" s="62"/>
      <c r="E14" s="62"/>
      <c r="F14" s="62"/>
    </row>
    <row r="15" spans="1:6" ht="15" x14ac:dyDescent="0.25">
      <c r="A15" s="83" t="s">
        <v>485</v>
      </c>
      <c r="B15" s="62"/>
      <c r="C15" s="62"/>
      <c r="D15" s="62"/>
      <c r="E15" s="62"/>
      <c r="F15" s="62"/>
    </row>
    <row r="16" spans="1:6" ht="15" x14ac:dyDescent="0.25">
      <c r="A16" s="83" t="s">
        <v>486</v>
      </c>
      <c r="B16" s="62"/>
      <c r="C16" s="62"/>
      <c r="D16" s="62"/>
      <c r="E16" s="62"/>
      <c r="F16" s="62"/>
    </row>
    <row r="17" spans="1:6" ht="15" x14ac:dyDescent="0.25">
      <c r="A17" s="83" t="s">
        <v>487</v>
      </c>
      <c r="B17" s="62"/>
      <c r="C17" s="62"/>
      <c r="D17" s="62"/>
      <c r="E17" s="62"/>
      <c r="F17" s="62"/>
    </row>
    <row r="18" spans="1:6" ht="15" x14ac:dyDescent="0.25">
      <c r="A18" s="61" t="s">
        <v>489</v>
      </c>
      <c r="B18" s="126"/>
      <c r="C18" s="62"/>
      <c r="D18" s="62"/>
      <c r="E18" s="62"/>
      <c r="F18" s="62"/>
    </row>
    <row r="19" spans="1:6" ht="15" x14ac:dyDescent="0.25">
      <c r="A19" s="61" t="s">
        <v>490</v>
      </c>
      <c r="B19" s="62"/>
      <c r="C19" s="62"/>
      <c r="D19" s="62"/>
      <c r="E19" s="62"/>
      <c r="F19" s="62"/>
    </row>
    <row r="20" spans="1:6" ht="30" x14ac:dyDescent="0.25">
      <c r="A20" s="61" t="s">
        <v>542</v>
      </c>
      <c r="B20" s="127"/>
      <c r="C20" s="127"/>
      <c r="D20" s="127"/>
      <c r="E20" s="127"/>
      <c r="F20" s="127"/>
    </row>
    <row r="21" spans="1:6" ht="30" x14ac:dyDescent="0.25">
      <c r="A21" s="61" t="s">
        <v>543</v>
      </c>
      <c r="B21" s="127"/>
      <c r="C21" s="127"/>
      <c r="D21" s="127"/>
      <c r="E21" s="127"/>
      <c r="F21" s="127"/>
    </row>
    <row r="22" spans="1:6" ht="30" x14ac:dyDescent="0.25">
      <c r="A22" s="61" t="s">
        <v>491</v>
      </c>
      <c r="B22" s="127"/>
      <c r="C22" s="127"/>
      <c r="D22" s="127"/>
      <c r="E22" s="127"/>
      <c r="F22" s="127"/>
    </row>
    <row r="23" spans="1:6" ht="15" x14ac:dyDescent="0.25">
      <c r="A23" s="61" t="s">
        <v>492</v>
      </c>
      <c r="B23" s="127"/>
      <c r="C23" s="127"/>
      <c r="D23" s="127"/>
      <c r="E23" s="127"/>
      <c r="F23" s="127"/>
    </row>
    <row r="24" spans="1:6" ht="15" x14ac:dyDescent="0.25">
      <c r="A24" s="61" t="s">
        <v>493</v>
      </c>
      <c r="B24" s="128"/>
      <c r="C24" s="62"/>
      <c r="D24" s="62"/>
      <c r="E24" s="62"/>
      <c r="F24" s="62"/>
    </row>
    <row r="25" spans="1:6" ht="15" x14ac:dyDescent="0.25">
      <c r="A25" s="61" t="s">
        <v>494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495</v>
      </c>
      <c r="B27" s="47"/>
      <c r="C27" s="47"/>
      <c r="D27" s="47"/>
      <c r="E27" s="47"/>
      <c r="F27" s="47"/>
    </row>
    <row r="28" spans="1:6" ht="15" x14ac:dyDescent="0.25">
      <c r="A28" s="61" t="s">
        <v>496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497</v>
      </c>
      <c r="B30" s="47"/>
      <c r="C30" s="47"/>
      <c r="D30" s="47"/>
      <c r="E30" s="47"/>
      <c r="F30" s="47"/>
    </row>
    <row r="31" spans="1:6" ht="15" x14ac:dyDescent="0.25">
      <c r="A31" s="61" t="s">
        <v>484</v>
      </c>
      <c r="B31" s="62"/>
      <c r="C31" s="62"/>
      <c r="D31" s="62"/>
      <c r="E31" s="62"/>
      <c r="F31" s="62"/>
    </row>
    <row r="32" spans="1:6" ht="15" x14ac:dyDescent="0.25">
      <c r="A32" s="61" t="s">
        <v>488</v>
      </c>
      <c r="B32" s="62"/>
      <c r="C32" s="62"/>
      <c r="D32" s="62"/>
      <c r="E32" s="62"/>
      <c r="F32" s="62"/>
    </row>
    <row r="33" spans="1:6" ht="15" x14ac:dyDescent="0.25">
      <c r="A33" s="61" t="s">
        <v>498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499</v>
      </c>
      <c r="B35" s="47"/>
      <c r="C35" s="47"/>
      <c r="D35" s="47"/>
      <c r="E35" s="47"/>
      <c r="F35" s="47"/>
    </row>
    <row r="36" spans="1:6" ht="15" x14ac:dyDescent="0.25">
      <c r="A36" s="61" t="s">
        <v>500</v>
      </c>
      <c r="B36" s="62"/>
      <c r="C36" s="62"/>
      <c r="D36" s="62"/>
      <c r="E36" s="62"/>
      <c r="F36" s="62"/>
    </row>
    <row r="37" spans="1:6" ht="15" x14ac:dyDescent="0.25">
      <c r="A37" s="61" t="s">
        <v>501</v>
      </c>
      <c r="B37" s="62"/>
      <c r="C37" s="62"/>
      <c r="D37" s="62"/>
      <c r="E37" s="62"/>
      <c r="F37" s="62"/>
    </row>
    <row r="38" spans="1:6" ht="15" x14ac:dyDescent="0.25">
      <c r="A38" s="61" t="s">
        <v>502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503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504</v>
      </c>
      <c r="B42" s="47"/>
      <c r="C42" s="47"/>
      <c r="D42" s="47"/>
      <c r="E42" s="47"/>
      <c r="F42" s="47"/>
    </row>
    <row r="43" spans="1:6" ht="15" x14ac:dyDescent="0.25">
      <c r="A43" s="61" t="s">
        <v>505</v>
      </c>
      <c r="B43" s="62"/>
      <c r="C43" s="62"/>
      <c r="D43" s="62"/>
      <c r="E43" s="62"/>
      <c r="F43" s="62"/>
    </row>
    <row r="44" spans="1:6" ht="15" x14ac:dyDescent="0.25">
      <c r="A44" s="61" t="s">
        <v>506</v>
      </c>
      <c r="B44" s="62"/>
      <c r="C44" s="62"/>
      <c r="D44" s="62"/>
      <c r="E44" s="62"/>
      <c r="F44" s="62"/>
    </row>
    <row r="45" spans="1:6" ht="15" x14ac:dyDescent="0.25">
      <c r="A45" s="61" t="s">
        <v>507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544</v>
      </c>
      <c r="B47" s="47"/>
      <c r="C47" s="47"/>
      <c r="D47" s="47"/>
      <c r="E47" s="47"/>
      <c r="F47" s="47"/>
    </row>
    <row r="48" spans="1:6" ht="15" x14ac:dyDescent="0.25">
      <c r="A48" s="61" t="s">
        <v>506</v>
      </c>
      <c r="B48" s="127"/>
      <c r="C48" s="127"/>
      <c r="D48" s="127"/>
      <c r="E48" s="127"/>
      <c r="F48" s="127"/>
    </row>
    <row r="49" spans="1:6" ht="15" x14ac:dyDescent="0.25">
      <c r="A49" s="61" t="s">
        <v>507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508</v>
      </c>
      <c r="B51" s="47"/>
      <c r="C51" s="47"/>
      <c r="D51" s="47"/>
      <c r="E51" s="47"/>
      <c r="F51" s="47"/>
    </row>
    <row r="52" spans="1:6" ht="15" x14ac:dyDescent="0.25">
      <c r="A52" s="61" t="s">
        <v>506</v>
      </c>
      <c r="B52" s="62"/>
      <c r="C52" s="62"/>
      <c r="D52" s="62"/>
      <c r="E52" s="62"/>
      <c r="F52" s="62"/>
    </row>
    <row r="53" spans="1:6" ht="15" x14ac:dyDescent="0.25">
      <c r="A53" s="61" t="s">
        <v>507</v>
      </c>
      <c r="B53" s="62"/>
      <c r="C53" s="62"/>
      <c r="D53" s="62"/>
      <c r="E53" s="62"/>
      <c r="F53" s="62"/>
    </row>
    <row r="54" spans="1:6" ht="15" x14ac:dyDescent="0.25">
      <c r="A54" s="61" t="s">
        <v>509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510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506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507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511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512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513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514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515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516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  <pageSetUpPr fitToPage="1"/>
  </sheetPr>
  <dimension ref="A1:H45"/>
  <sheetViews>
    <sheetView showGridLines="0" topLeftCell="B1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123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124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31 de Marzo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125</v>
      </c>
      <c r="B6" s="6" t="s">
        <v>162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7" t="s">
        <v>131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132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133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134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135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136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137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138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139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140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141</v>
      </c>
      <c r="B18" s="4">
        <v>130142.28</v>
      </c>
      <c r="C18" s="112"/>
      <c r="D18" s="112"/>
      <c r="E18" s="112"/>
      <c r="F18" s="4">
        <v>130142.28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142</v>
      </c>
      <c r="B20" s="4">
        <f t="shared" ref="B20:H20" si="3">B8+B18</f>
        <v>130142.28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130142.28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143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148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149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147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519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158</v>
      </c>
      <c r="B41" s="4">
        <f>SUM(B42:B44)</f>
        <v>3</v>
      </c>
      <c r="C41" s="4">
        <f t="shared" ref="C41:F41" si="6">SUM(C42:C44)</f>
        <v>3</v>
      </c>
      <c r="D41" s="4">
        <f t="shared" si="6"/>
        <v>3</v>
      </c>
      <c r="E41" s="4">
        <f t="shared" si="6"/>
        <v>3</v>
      </c>
      <c r="F41" s="4">
        <f t="shared" si="6"/>
        <v>3</v>
      </c>
    </row>
    <row r="42" spans="1:8" x14ac:dyDescent="0.25">
      <c r="A42" s="113" t="s">
        <v>159</v>
      </c>
      <c r="B42" s="49">
        <v>1</v>
      </c>
      <c r="C42" s="49">
        <v>1</v>
      </c>
      <c r="D42" s="49">
        <v>1</v>
      </c>
      <c r="E42" s="49">
        <v>1</v>
      </c>
      <c r="F42" s="49">
        <v>1</v>
      </c>
      <c r="G42" s="71"/>
    </row>
    <row r="43" spans="1:8" x14ac:dyDescent="0.25">
      <c r="A43" s="113" t="s">
        <v>160</v>
      </c>
      <c r="B43" s="49">
        <v>1</v>
      </c>
      <c r="C43" s="49">
        <v>1</v>
      </c>
      <c r="D43" s="49">
        <v>1</v>
      </c>
      <c r="E43" s="49">
        <v>1</v>
      </c>
      <c r="F43" s="49">
        <v>1</v>
      </c>
      <c r="G43" s="71"/>
    </row>
    <row r="44" spans="1:8" x14ac:dyDescent="0.25">
      <c r="A44" s="113" t="s">
        <v>161</v>
      </c>
      <c r="B44" s="49">
        <v>1</v>
      </c>
      <c r="C44" s="49">
        <v>1</v>
      </c>
      <c r="D44" s="49">
        <v>1</v>
      </c>
      <c r="E44" s="49">
        <v>1</v>
      </c>
      <c r="F44" s="49">
        <v>1</v>
      </c>
      <c r="G44" s="71"/>
    </row>
    <row r="45" spans="1:8" x14ac:dyDescent="0.25">
      <c r="A45" s="11" t="s">
        <v>147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scale="92" orientation="landscape" horizontalDpi="1200" verticalDpi="1200" r:id="rId1"/>
  <ignoredErrors>
    <ignoredError sqref="B8:H17 B41:F41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  <pageSetUpPr fitToPage="1"/>
  </sheetPr>
  <dimension ref="A1:K21"/>
  <sheetViews>
    <sheetView showGridLines="0" zoomScale="66" zoomScaleNormal="70" workbookViewId="0">
      <selection activeCell="B15" sqref="B15:K18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164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165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188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166</v>
      </c>
      <c r="B6" s="7" t="s">
        <v>167</v>
      </c>
      <c r="C6" s="7" t="s">
        <v>168</v>
      </c>
      <c r="D6" s="7" t="s">
        <v>169</v>
      </c>
      <c r="E6" s="7" t="s">
        <v>170</v>
      </c>
      <c r="F6" s="7" t="s">
        <v>171</v>
      </c>
      <c r="G6" s="7" t="s">
        <v>172</v>
      </c>
      <c r="H6" s="7" t="s">
        <v>173</v>
      </c>
      <c r="I6" s="1" t="s">
        <v>174</v>
      </c>
      <c r="J6" s="1" t="s">
        <v>175</v>
      </c>
      <c r="K6" s="1" t="s">
        <v>176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177</v>
      </c>
      <c r="B8" s="102"/>
      <c r="C8" s="102"/>
      <c r="D8" s="102"/>
      <c r="E8" s="12">
        <f>SUM(E9:E12)</f>
        <v>4</v>
      </c>
      <c r="F8" s="102"/>
      <c r="G8" s="12">
        <f>SUM(G9:G12)</f>
        <v>4</v>
      </c>
      <c r="H8" s="12">
        <f t="shared" ref="H8:K8" si="0">SUM(H9:H12)</f>
        <v>4</v>
      </c>
      <c r="I8" s="12">
        <f t="shared" si="0"/>
        <v>4</v>
      </c>
      <c r="J8" s="12">
        <f t="shared" si="0"/>
        <v>4</v>
      </c>
      <c r="K8" s="12">
        <f t="shared" si="0"/>
        <v>0</v>
      </c>
    </row>
    <row r="9" spans="1:11" x14ac:dyDescent="0.25">
      <c r="A9" s="103" t="s">
        <v>178</v>
      </c>
      <c r="B9" s="104">
        <v>42755</v>
      </c>
      <c r="C9" s="104">
        <v>42755</v>
      </c>
      <c r="D9" s="104">
        <v>42755</v>
      </c>
      <c r="E9" s="62">
        <v>1</v>
      </c>
      <c r="F9" s="62">
        <v>80</v>
      </c>
      <c r="G9" s="62">
        <v>1</v>
      </c>
      <c r="H9" s="62">
        <v>1</v>
      </c>
      <c r="I9" s="62">
        <v>1</v>
      </c>
      <c r="J9" s="62">
        <v>1</v>
      </c>
      <c r="K9" s="62">
        <v>0</v>
      </c>
    </row>
    <row r="10" spans="1:11" x14ac:dyDescent="0.25">
      <c r="A10" s="103" t="s">
        <v>179</v>
      </c>
      <c r="B10" s="104">
        <v>42755</v>
      </c>
      <c r="C10" s="104">
        <v>42755</v>
      </c>
      <c r="D10" s="104">
        <v>42755</v>
      </c>
      <c r="E10" s="62">
        <v>1</v>
      </c>
      <c r="F10" s="62">
        <v>70</v>
      </c>
      <c r="G10" s="62">
        <v>1</v>
      </c>
      <c r="H10" s="62">
        <v>1</v>
      </c>
      <c r="I10" s="62">
        <v>1</v>
      </c>
      <c r="J10" s="62">
        <v>1</v>
      </c>
      <c r="K10" s="62">
        <v>0</v>
      </c>
    </row>
    <row r="11" spans="1:11" x14ac:dyDescent="0.25">
      <c r="A11" s="103" t="s">
        <v>180</v>
      </c>
      <c r="B11" s="104">
        <v>42755</v>
      </c>
      <c r="C11" s="104">
        <v>42755</v>
      </c>
      <c r="D11" s="104">
        <v>42755</v>
      </c>
      <c r="E11" s="62">
        <v>1</v>
      </c>
      <c r="F11" s="62">
        <v>60</v>
      </c>
      <c r="G11" s="62">
        <v>1</v>
      </c>
      <c r="H11" s="62">
        <v>1</v>
      </c>
      <c r="I11" s="62">
        <v>1</v>
      </c>
      <c r="J11" s="62">
        <v>1</v>
      </c>
      <c r="K11" s="62">
        <v>0</v>
      </c>
    </row>
    <row r="12" spans="1:11" x14ac:dyDescent="0.25">
      <c r="A12" s="103" t="s">
        <v>181</v>
      </c>
      <c r="B12" s="104">
        <v>42755</v>
      </c>
      <c r="C12" s="104">
        <v>42755</v>
      </c>
      <c r="D12" s="104">
        <v>42755</v>
      </c>
      <c r="E12" s="62">
        <v>1</v>
      </c>
      <c r="F12" s="62">
        <v>50</v>
      </c>
      <c r="G12" s="62">
        <v>1</v>
      </c>
      <c r="H12" s="62">
        <v>1</v>
      </c>
      <c r="I12" s="62">
        <v>1</v>
      </c>
      <c r="J12" s="62">
        <v>1</v>
      </c>
      <c r="K12" s="62">
        <v>0</v>
      </c>
    </row>
    <row r="13" spans="1:11" x14ac:dyDescent="0.25">
      <c r="A13" s="13" t="s">
        <v>147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182</v>
      </c>
      <c r="B14" s="102"/>
      <c r="C14" s="102"/>
      <c r="D14" s="102"/>
      <c r="E14" s="12">
        <f>SUM(E15:E18)</f>
        <v>4</v>
      </c>
      <c r="F14" s="102"/>
      <c r="G14" s="12">
        <f>SUM(G15:G18)</f>
        <v>4</v>
      </c>
      <c r="H14" s="12">
        <f t="shared" ref="H14:K14" si="1">SUM(H15:H18)</f>
        <v>4</v>
      </c>
      <c r="I14" s="12">
        <f t="shared" si="1"/>
        <v>4</v>
      </c>
      <c r="J14" s="12">
        <f t="shared" si="1"/>
        <v>4</v>
      </c>
      <c r="K14" s="12">
        <f t="shared" si="1"/>
        <v>0</v>
      </c>
    </row>
    <row r="15" spans="1:11" x14ac:dyDescent="0.25">
      <c r="A15" s="103" t="s">
        <v>183</v>
      </c>
      <c r="B15" s="104">
        <v>42755</v>
      </c>
      <c r="C15" s="104">
        <v>42755</v>
      </c>
      <c r="D15" s="104">
        <v>42755</v>
      </c>
      <c r="E15" s="62">
        <v>1</v>
      </c>
      <c r="F15" s="62">
        <v>40</v>
      </c>
      <c r="G15" s="62">
        <v>1</v>
      </c>
      <c r="H15" s="62">
        <v>1</v>
      </c>
      <c r="I15" s="62">
        <v>1</v>
      </c>
      <c r="J15" s="62">
        <v>1</v>
      </c>
      <c r="K15" s="62">
        <v>0</v>
      </c>
    </row>
    <row r="16" spans="1:11" x14ac:dyDescent="0.25">
      <c r="A16" s="103" t="s">
        <v>184</v>
      </c>
      <c r="B16" s="104">
        <v>42755</v>
      </c>
      <c r="C16" s="104">
        <v>42755</v>
      </c>
      <c r="D16" s="104">
        <v>42755</v>
      </c>
      <c r="E16" s="62">
        <v>1</v>
      </c>
      <c r="F16" s="62">
        <v>30</v>
      </c>
      <c r="G16" s="62">
        <v>1</v>
      </c>
      <c r="H16" s="62">
        <v>1</v>
      </c>
      <c r="I16" s="62">
        <v>1</v>
      </c>
      <c r="J16" s="62">
        <v>1</v>
      </c>
      <c r="K16" s="62">
        <v>0</v>
      </c>
    </row>
    <row r="17" spans="1:11" x14ac:dyDescent="0.25">
      <c r="A17" s="103" t="s">
        <v>185</v>
      </c>
      <c r="B17" s="104">
        <v>42755</v>
      </c>
      <c r="C17" s="104">
        <v>42755</v>
      </c>
      <c r="D17" s="104">
        <v>42755</v>
      </c>
      <c r="E17" s="62">
        <v>1</v>
      </c>
      <c r="F17" s="62">
        <v>20</v>
      </c>
      <c r="G17" s="62">
        <v>1</v>
      </c>
      <c r="H17" s="62">
        <v>1</v>
      </c>
      <c r="I17" s="62">
        <v>1</v>
      </c>
      <c r="J17" s="62">
        <v>1</v>
      </c>
      <c r="K17" s="62">
        <v>0</v>
      </c>
    </row>
    <row r="18" spans="1:11" x14ac:dyDescent="0.25">
      <c r="A18" s="103" t="s">
        <v>186</v>
      </c>
      <c r="B18" s="104">
        <v>42755</v>
      </c>
      <c r="C18" s="104">
        <v>42755</v>
      </c>
      <c r="D18" s="104">
        <v>42755</v>
      </c>
      <c r="E18" s="62">
        <v>1</v>
      </c>
      <c r="F18" s="62">
        <v>10</v>
      </c>
      <c r="G18" s="62">
        <v>1</v>
      </c>
      <c r="H18" s="62">
        <v>1</v>
      </c>
      <c r="I18" s="62">
        <v>1</v>
      </c>
      <c r="J18" s="62">
        <v>1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187</v>
      </c>
      <c r="B20" s="102"/>
      <c r="C20" s="102"/>
      <c r="D20" s="102"/>
      <c r="E20" s="12">
        <f>SUM(E8,E14)</f>
        <v>8</v>
      </c>
      <c r="F20" s="102"/>
      <c r="G20" s="12">
        <f>SUM(G8,G14)</f>
        <v>8</v>
      </c>
      <c r="H20" s="12">
        <f t="shared" ref="H20:K20" si="2">SUM(H8,H14)</f>
        <v>8</v>
      </c>
      <c r="I20" s="12">
        <f t="shared" si="2"/>
        <v>8</v>
      </c>
      <c r="J20" s="12">
        <f t="shared" si="2"/>
        <v>8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scale="68" fitToHeight="0" orientation="landscape" horizontalDpi="1200" verticalDpi="1200" r:id="rId1"/>
  <ignoredErrors>
    <ignoredError sqref="E8 G8 H8 I8 J8 K8:K14 E13:E14 G13:G14 H13:H14 I13:I14 J13:J14 K19:K20 E19:E20 G19:G20 H19:H20 I19:I20 J19:J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  <pageSetUpPr fitToPage="1"/>
  </sheetPr>
  <dimension ref="A1:D75"/>
  <sheetViews>
    <sheetView showGridLines="0" topLeftCell="A31" zoomScale="67" zoomScaleNormal="53" workbookViewId="0">
      <selection activeCell="A30" sqref="A30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4" t="str">
        <f>'Formato 1'!A2</f>
        <v>Instituto Municipal de Vivienda de San Miguel de Allende, Gto.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31 de Marzo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4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6500000</v>
      </c>
      <c r="C8" s="15">
        <f>SUM(C9:C11)</f>
        <v>267416.66000000003</v>
      </c>
      <c r="D8" s="15">
        <f>SUM(D9:D11)</f>
        <v>144616.68</v>
      </c>
    </row>
    <row r="9" spans="1:4" x14ac:dyDescent="0.25">
      <c r="A9" s="60" t="s">
        <v>195</v>
      </c>
      <c r="B9" s="97">
        <v>6500000</v>
      </c>
      <c r="C9" s="97">
        <v>267416.66000000003</v>
      </c>
      <c r="D9" s="97">
        <v>144616.68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6500000</v>
      </c>
      <c r="C13" s="15">
        <f>C14+C15</f>
        <v>802561.08</v>
      </c>
      <c r="D13" s="15">
        <f>D14+D15</f>
        <v>784974.2</v>
      </c>
    </row>
    <row r="14" spans="1:4" x14ac:dyDescent="0.25">
      <c r="A14" s="60" t="s">
        <v>199</v>
      </c>
      <c r="B14" s="97">
        <v>6500000</v>
      </c>
      <c r="C14" s="97">
        <v>802561.08</v>
      </c>
      <c r="D14" s="97">
        <v>784974.2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-535144.41999999993</v>
      </c>
      <c r="D21" s="15">
        <f>D8-D13+D17</f>
        <v>-640357.52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-535144.41999999993</v>
      </c>
      <c r="D23" s="15">
        <f>D21-D11</f>
        <v>-640357.52</v>
      </c>
    </row>
    <row r="24" spans="1:4" x14ac:dyDescent="0.25">
      <c r="A24" s="3"/>
      <c r="B24" s="18"/>
      <c r="C24" s="18"/>
      <c r="D24" s="18"/>
    </row>
    <row r="25" spans="1:4" ht="30" x14ac:dyDescent="0.25">
      <c r="A25" s="19" t="s">
        <v>206</v>
      </c>
      <c r="B25" s="15">
        <f>B23-B17</f>
        <v>0</v>
      </c>
      <c r="C25" s="15">
        <f>C23-C17</f>
        <v>-535144.41999999993</v>
      </c>
      <c r="D25" s="15">
        <f>D23-D17</f>
        <v>-640357.52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-535144.41999999993</v>
      </c>
      <c r="D33" s="4">
        <f>D25+D29</f>
        <v>-640357.52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6500000</v>
      </c>
      <c r="C48" s="99">
        <f>C9</f>
        <v>267416.66000000003</v>
      </c>
      <c r="D48" s="99">
        <f>D9</f>
        <v>144616.68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6500000</v>
      </c>
      <c r="C53" s="49">
        <f>C14</f>
        <v>802561.08</v>
      </c>
      <c r="D53" s="49">
        <f>D14</f>
        <v>784974.2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520</v>
      </c>
      <c r="B57" s="4">
        <f>B48+B49-B53+B55</f>
        <v>0</v>
      </c>
      <c r="C57" s="4">
        <f>C48+C49-C53+C55</f>
        <v>-535144.41999999993</v>
      </c>
      <c r="D57" s="4">
        <f>D48+D49-D53+D55</f>
        <v>-640357.52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224</v>
      </c>
      <c r="B59" s="4">
        <f>B57-B49</f>
        <v>0</v>
      </c>
      <c r="C59" s="4">
        <f>C57-C49</f>
        <v>-535144.41999999993</v>
      </c>
      <c r="D59" s="4">
        <f>D57-D49</f>
        <v>-640357.52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225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226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521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227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scale="72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  <pageSetUpPr fitToPage="1"/>
  </sheetPr>
  <dimension ref="A1:G76"/>
  <sheetViews>
    <sheetView showGridLines="0" topLeftCell="B40" zoomScale="76" zoomScaleNormal="115" workbookViewId="0">
      <selection activeCell="D34" sqref="D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228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229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230</v>
      </c>
      <c r="B6" s="152" t="s">
        <v>231</v>
      </c>
      <c r="C6" s="152"/>
      <c r="D6" s="152"/>
      <c r="E6" s="152"/>
      <c r="F6" s="152"/>
      <c r="G6" s="152" t="s">
        <v>232</v>
      </c>
    </row>
    <row r="7" spans="1:7" ht="30" x14ac:dyDescent="0.25">
      <c r="A7" s="151"/>
      <c r="B7" s="26" t="s">
        <v>233</v>
      </c>
      <c r="C7" s="7" t="s">
        <v>234</v>
      </c>
      <c r="D7" s="26" t="s">
        <v>235</v>
      </c>
      <c r="E7" s="26" t="s">
        <v>192</v>
      </c>
      <c r="F7" s="26" t="s">
        <v>236</v>
      </c>
      <c r="G7" s="152"/>
    </row>
    <row r="8" spans="1:7" x14ac:dyDescent="0.25">
      <c r="A8" s="27" t="s">
        <v>237</v>
      </c>
      <c r="B8" s="94"/>
      <c r="C8" s="94"/>
      <c r="D8" s="94"/>
      <c r="E8" s="94"/>
      <c r="F8" s="94"/>
      <c r="G8" s="94"/>
    </row>
    <row r="9" spans="1:7" x14ac:dyDescent="0.25">
      <c r="A9" s="60" t="s">
        <v>238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239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2" si="0">F11-B11</f>
        <v>0</v>
      </c>
    </row>
    <row r="12" spans="1:7" x14ac:dyDescent="0.25">
      <c r="A12" s="60" t="s">
        <v>241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242</v>
      </c>
      <c r="B13" s="49">
        <v>0</v>
      </c>
      <c r="C13" s="49">
        <v>0</v>
      </c>
      <c r="D13" s="49">
        <v>0</v>
      </c>
      <c r="E13" s="49">
        <v>213294.98</v>
      </c>
      <c r="F13" s="49">
        <v>144284.68</v>
      </c>
      <c r="G13" s="49">
        <v>144284.68</v>
      </c>
    </row>
    <row r="14" spans="1:7" x14ac:dyDescent="0.25">
      <c r="A14" s="60" t="s">
        <v>243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60" t="s">
        <v>244</v>
      </c>
      <c r="B15" s="49">
        <v>0</v>
      </c>
      <c r="C15" s="49">
        <v>0</v>
      </c>
      <c r="D15" s="49">
        <v>0</v>
      </c>
      <c r="E15" s="49">
        <v>54121.68</v>
      </c>
      <c r="F15" s="49">
        <v>332</v>
      </c>
      <c r="G15" s="49">
        <v>332</v>
      </c>
    </row>
    <row r="16" spans="1:7" x14ac:dyDescent="0.25">
      <c r="A16" s="95" t="s">
        <v>245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247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248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249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250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251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252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253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254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255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256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257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258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259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260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261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262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263</v>
      </c>
      <c r="B34" s="49">
        <v>6500000</v>
      </c>
      <c r="C34" s="49">
        <v>0</v>
      </c>
      <c r="D34" s="49">
        <v>6500000</v>
      </c>
      <c r="E34" s="49">
        <v>0</v>
      </c>
      <c r="F34" s="49">
        <v>0</v>
      </c>
      <c r="G34" s="49">
        <f t="shared" si="4"/>
        <v>-6500000</v>
      </c>
    </row>
    <row r="35" spans="1:7" ht="14.45" customHeight="1" x14ac:dyDescent="0.25">
      <c r="A35" s="60" t="s">
        <v>264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265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266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267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268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269</v>
      </c>
      <c r="B41" s="4">
        <f t="shared" ref="B41:G41" si="7">SUM(B9,B10,B11,B12,B13,B14,B15,B16,B28,B34,B35,B37)</f>
        <v>6500000</v>
      </c>
      <c r="C41" s="4">
        <f t="shared" si="7"/>
        <v>0</v>
      </c>
      <c r="D41" s="4">
        <f t="shared" si="7"/>
        <v>6500000</v>
      </c>
      <c r="E41" s="4">
        <f t="shared" si="7"/>
        <v>267416.66000000003</v>
      </c>
      <c r="F41" s="4">
        <f t="shared" si="7"/>
        <v>144616.68</v>
      </c>
      <c r="G41" s="4">
        <f t="shared" si="7"/>
        <v>-6355383.3200000003</v>
      </c>
    </row>
    <row r="42" spans="1:7" x14ac:dyDescent="0.25">
      <c r="A42" s="3" t="s">
        <v>270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271</v>
      </c>
      <c r="B44" s="51"/>
      <c r="C44" s="51"/>
      <c r="D44" s="51"/>
      <c r="E44" s="51"/>
      <c r="F44" s="51"/>
      <c r="G44" s="51"/>
    </row>
    <row r="45" spans="1:7" x14ac:dyDescent="0.25">
      <c r="A45" s="60" t="s">
        <v>272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273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274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275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276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277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278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279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280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281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282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283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284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285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286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288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289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290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291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292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293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294</v>
      </c>
      <c r="B70" s="4">
        <f t="shared" ref="B70:G70" si="16">B41+B65+B67</f>
        <v>6500000</v>
      </c>
      <c r="C70" s="4">
        <f t="shared" si="16"/>
        <v>0</v>
      </c>
      <c r="D70" s="4">
        <f t="shared" si="16"/>
        <v>6500000</v>
      </c>
      <c r="E70" s="4">
        <f t="shared" si="16"/>
        <v>267416.66000000003</v>
      </c>
      <c r="F70" s="4">
        <f t="shared" si="16"/>
        <v>144616.68</v>
      </c>
      <c r="G70" s="4">
        <f t="shared" si="16"/>
        <v>-6355383.3200000003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295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296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297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298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scale="56" fitToHeight="0" orientation="portrait" horizontalDpi="1200" verticalDpi="1200" r:id="rId1"/>
  <ignoredErrors>
    <ignoredError sqref="B16:F27 B29:F33 B60:F75 G9:G12 G60:G76 G55:G58 G38:G53 B35:F58 C34 E34:F34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  <pageSetUpPr fitToPage="1"/>
  </sheetPr>
  <dimension ref="A1:G160"/>
  <sheetViews>
    <sheetView showGridLines="0" zoomScale="85" zoomScaleNormal="85" workbookViewId="0">
      <selection activeCell="B49" sqref="B49:G5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299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Instituto Municipal de Vivienda de San Miguel de Allende, Gto.</v>
      </c>
      <c r="B2" s="129"/>
      <c r="C2" s="129"/>
      <c r="D2" s="129"/>
      <c r="E2" s="129"/>
      <c r="F2" s="129"/>
      <c r="G2" s="129"/>
    </row>
    <row r="3" spans="1:7" x14ac:dyDescent="0.25">
      <c r="A3" s="130" t="s">
        <v>300</v>
      </c>
      <c r="B3" s="130"/>
      <c r="C3" s="130"/>
      <c r="D3" s="130"/>
      <c r="E3" s="130"/>
      <c r="F3" s="130"/>
      <c r="G3" s="130"/>
    </row>
    <row r="4" spans="1:7" x14ac:dyDescent="0.25">
      <c r="A4" s="130" t="s">
        <v>301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Marzo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4</v>
      </c>
      <c r="B7" s="153" t="s">
        <v>302</v>
      </c>
      <c r="C7" s="153"/>
      <c r="D7" s="153"/>
      <c r="E7" s="153"/>
      <c r="F7" s="153"/>
      <c r="G7" s="154" t="s">
        <v>303</v>
      </c>
    </row>
    <row r="8" spans="1:7" ht="30" x14ac:dyDescent="0.25">
      <c r="A8" s="153"/>
      <c r="B8" s="7" t="s">
        <v>304</v>
      </c>
      <c r="C8" s="7" t="s">
        <v>305</v>
      </c>
      <c r="D8" s="7" t="s">
        <v>306</v>
      </c>
      <c r="E8" s="7" t="s">
        <v>192</v>
      </c>
      <c r="F8" s="7" t="s">
        <v>307</v>
      </c>
      <c r="G8" s="153"/>
    </row>
    <row r="9" spans="1:7" x14ac:dyDescent="0.25">
      <c r="A9" s="28" t="s">
        <v>308</v>
      </c>
      <c r="B9" s="86">
        <f t="shared" ref="B9:G9" si="0">SUM(B10,B18,B28,B38,B48,B58,B62,B71,B75)</f>
        <v>6500000</v>
      </c>
      <c r="C9" s="86">
        <f t="shared" si="0"/>
        <v>0</v>
      </c>
      <c r="D9" s="86">
        <f t="shared" si="0"/>
        <v>6500000</v>
      </c>
      <c r="E9" s="86">
        <f t="shared" si="0"/>
        <v>802561.08000000007</v>
      </c>
      <c r="F9" s="86">
        <f t="shared" si="0"/>
        <v>784974.2</v>
      </c>
      <c r="G9" s="86">
        <f t="shared" si="0"/>
        <v>5697438.9199999999</v>
      </c>
    </row>
    <row r="10" spans="1:7" x14ac:dyDescent="0.25">
      <c r="A10" s="87" t="s">
        <v>309</v>
      </c>
      <c r="B10" s="86">
        <f t="shared" ref="B10:G10" si="1">SUM(B11:B17)</f>
        <v>4277170.92</v>
      </c>
      <c r="C10" s="86">
        <f t="shared" si="1"/>
        <v>0</v>
      </c>
      <c r="D10" s="86">
        <f t="shared" si="1"/>
        <v>4277170.92</v>
      </c>
      <c r="E10" s="86">
        <f t="shared" si="1"/>
        <v>548764.64</v>
      </c>
      <c r="F10" s="86">
        <f t="shared" si="1"/>
        <v>544663.11</v>
      </c>
      <c r="G10" s="86">
        <f t="shared" si="1"/>
        <v>3728406.2800000003</v>
      </c>
    </row>
    <row r="11" spans="1:7" x14ac:dyDescent="0.25">
      <c r="A11" s="88" t="s">
        <v>310</v>
      </c>
      <c r="B11" s="77">
        <v>2266042.6800000002</v>
      </c>
      <c r="C11" s="77">
        <v>0</v>
      </c>
      <c r="D11" s="77">
        <v>2266042.6800000002</v>
      </c>
      <c r="E11" s="77">
        <v>428463.95</v>
      </c>
      <c r="F11" s="77">
        <v>428463.95</v>
      </c>
      <c r="G11" s="77">
        <v>1837578.7300000002</v>
      </c>
    </row>
    <row r="12" spans="1:7" x14ac:dyDescent="0.25">
      <c r="A12" s="88" t="s">
        <v>311</v>
      </c>
      <c r="B12" s="77">
        <v>499626.6</v>
      </c>
      <c r="C12" s="77">
        <v>0</v>
      </c>
      <c r="D12" s="77">
        <v>499626.6</v>
      </c>
      <c r="E12" s="77">
        <v>59804.2</v>
      </c>
      <c r="F12" s="77">
        <v>59804.2</v>
      </c>
      <c r="G12" s="77">
        <v>439822.39999999997</v>
      </c>
    </row>
    <row r="13" spans="1:7" x14ac:dyDescent="0.25">
      <c r="A13" s="88" t="s">
        <v>312</v>
      </c>
      <c r="B13" s="77">
        <v>475583.4</v>
      </c>
      <c r="C13" s="77">
        <v>0</v>
      </c>
      <c r="D13" s="77">
        <v>475583.4</v>
      </c>
      <c r="E13" s="77">
        <v>40134.33</v>
      </c>
      <c r="F13" s="77">
        <v>40134.33</v>
      </c>
      <c r="G13" s="77">
        <v>435449.07</v>
      </c>
    </row>
    <row r="14" spans="1:7" x14ac:dyDescent="0.25">
      <c r="A14" s="88" t="s">
        <v>313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88" t="s">
        <v>314</v>
      </c>
      <c r="B15" s="77">
        <v>1035918.24</v>
      </c>
      <c r="C15" s="77">
        <v>0</v>
      </c>
      <c r="D15" s="77">
        <v>1035918.24</v>
      </c>
      <c r="E15" s="77">
        <v>20362.16</v>
      </c>
      <c r="F15" s="77">
        <v>16260.63</v>
      </c>
      <c r="G15" s="77">
        <v>1015556.08</v>
      </c>
    </row>
    <row r="16" spans="1:7" x14ac:dyDescent="0.25">
      <c r="A16" s="88" t="s">
        <v>315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88" t="s">
        <v>316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87" t="s">
        <v>317</v>
      </c>
      <c r="B18" s="86">
        <f t="shared" ref="B18:G18" si="2">SUM(B19:B27)</f>
        <v>561648.87</v>
      </c>
      <c r="C18" s="86">
        <f t="shared" si="2"/>
        <v>0</v>
      </c>
      <c r="D18" s="86">
        <f t="shared" si="2"/>
        <v>561648.87</v>
      </c>
      <c r="E18" s="86">
        <f t="shared" si="2"/>
        <v>79341.240000000005</v>
      </c>
      <c r="F18" s="86">
        <f t="shared" si="2"/>
        <v>77986.78</v>
      </c>
      <c r="G18" s="86">
        <f t="shared" si="2"/>
        <v>482307.63</v>
      </c>
    </row>
    <row r="19" spans="1:7" x14ac:dyDescent="0.25">
      <c r="A19" s="88" t="s">
        <v>318</v>
      </c>
      <c r="B19" s="77">
        <v>144676.65</v>
      </c>
      <c r="C19" s="77">
        <v>0</v>
      </c>
      <c r="D19" s="77">
        <v>144676.65</v>
      </c>
      <c r="E19" s="77">
        <v>464</v>
      </c>
      <c r="F19" s="77">
        <v>0</v>
      </c>
      <c r="G19" s="77">
        <v>144212.65</v>
      </c>
    </row>
    <row r="20" spans="1:7" x14ac:dyDescent="0.25">
      <c r="A20" s="88" t="s">
        <v>319</v>
      </c>
      <c r="B20" s="77">
        <v>9999.9599999999991</v>
      </c>
      <c r="C20" s="77">
        <v>0</v>
      </c>
      <c r="D20" s="77">
        <v>9999.9599999999991</v>
      </c>
      <c r="E20" s="77">
        <v>0</v>
      </c>
      <c r="F20" s="77">
        <v>0</v>
      </c>
      <c r="G20" s="77">
        <v>9999.9599999999991</v>
      </c>
    </row>
    <row r="21" spans="1:7" x14ac:dyDescent="0.25">
      <c r="A21" s="88" t="s">
        <v>320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88" t="s">
        <v>321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88" t="s">
        <v>322</v>
      </c>
      <c r="B23" s="77">
        <v>199999.98</v>
      </c>
      <c r="C23" s="77">
        <v>0</v>
      </c>
      <c r="D23" s="77">
        <v>199999.98</v>
      </c>
      <c r="E23" s="77">
        <v>49968.18</v>
      </c>
      <c r="F23" s="77">
        <v>49968.18</v>
      </c>
      <c r="G23" s="77">
        <v>150031.80000000002</v>
      </c>
    </row>
    <row r="24" spans="1:7" x14ac:dyDescent="0.25">
      <c r="A24" s="88" t="s">
        <v>323</v>
      </c>
      <c r="B24" s="77">
        <v>150000</v>
      </c>
      <c r="C24" s="77">
        <v>0</v>
      </c>
      <c r="D24" s="77">
        <v>150000</v>
      </c>
      <c r="E24" s="77">
        <v>28410.87</v>
      </c>
      <c r="F24" s="77">
        <v>27520.41</v>
      </c>
      <c r="G24" s="77">
        <v>121589.13</v>
      </c>
    </row>
    <row r="25" spans="1:7" x14ac:dyDescent="0.25">
      <c r="A25" s="88" t="s">
        <v>324</v>
      </c>
      <c r="B25" s="77">
        <v>20000.04</v>
      </c>
      <c r="C25" s="77">
        <v>0</v>
      </c>
      <c r="D25" s="77">
        <v>20000.04</v>
      </c>
      <c r="E25" s="77">
        <v>0</v>
      </c>
      <c r="F25" s="77">
        <v>0</v>
      </c>
      <c r="G25" s="77">
        <v>20000.04</v>
      </c>
    </row>
    <row r="26" spans="1:7" x14ac:dyDescent="0.25">
      <c r="A26" s="88" t="s">
        <v>325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88" t="s">
        <v>326</v>
      </c>
      <c r="B27" s="77">
        <v>36972.239999999998</v>
      </c>
      <c r="C27" s="77">
        <v>0</v>
      </c>
      <c r="D27" s="77">
        <v>36972.239999999998</v>
      </c>
      <c r="E27" s="77">
        <v>498.19</v>
      </c>
      <c r="F27" s="77">
        <v>498.19</v>
      </c>
      <c r="G27" s="77">
        <v>36474.049999999996</v>
      </c>
    </row>
    <row r="28" spans="1:7" x14ac:dyDescent="0.25">
      <c r="A28" s="87" t="s">
        <v>327</v>
      </c>
      <c r="B28" s="86">
        <f t="shared" ref="B28:G28" si="3">SUM(B29:B37)</f>
        <v>1479180.21</v>
      </c>
      <c r="C28" s="86">
        <f t="shared" si="3"/>
        <v>0</v>
      </c>
      <c r="D28" s="86">
        <f t="shared" si="3"/>
        <v>1479180.21</v>
      </c>
      <c r="E28" s="86">
        <f t="shared" si="3"/>
        <v>174455.2</v>
      </c>
      <c r="F28" s="86">
        <f t="shared" si="3"/>
        <v>162324.31</v>
      </c>
      <c r="G28" s="86">
        <f t="shared" si="3"/>
        <v>1304725.0099999998</v>
      </c>
    </row>
    <row r="29" spans="1:7" x14ac:dyDescent="0.25">
      <c r="A29" s="88" t="s">
        <v>328</v>
      </c>
      <c r="B29" s="77">
        <v>49000.08</v>
      </c>
      <c r="C29" s="77">
        <v>0</v>
      </c>
      <c r="D29" s="77">
        <v>49000.08</v>
      </c>
      <c r="E29" s="77">
        <v>5904</v>
      </c>
      <c r="F29" s="77">
        <v>5904</v>
      </c>
      <c r="G29" s="77">
        <v>43096.08</v>
      </c>
    </row>
    <row r="30" spans="1:7" x14ac:dyDescent="0.25">
      <c r="A30" s="88" t="s">
        <v>329</v>
      </c>
      <c r="B30" s="77">
        <v>30000</v>
      </c>
      <c r="C30" s="77">
        <v>0</v>
      </c>
      <c r="D30" s="77">
        <v>30000</v>
      </c>
      <c r="E30" s="77">
        <v>0</v>
      </c>
      <c r="F30" s="77">
        <v>0</v>
      </c>
      <c r="G30" s="77">
        <v>30000</v>
      </c>
    </row>
    <row r="31" spans="1:7" x14ac:dyDescent="0.25">
      <c r="A31" s="88" t="s">
        <v>330</v>
      </c>
      <c r="B31" s="77">
        <v>666180</v>
      </c>
      <c r="C31" s="77">
        <v>0</v>
      </c>
      <c r="D31" s="77">
        <v>666180</v>
      </c>
      <c r="E31" s="77">
        <v>79098.27</v>
      </c>
      <c r="F31" s="77">
        <v>67653.36</v>
      </c>
      <c r="G31" s="77">
        <v>587081.73</v>
      </c>
    </row>
    <row r="32" spans="1:7" x14ac:dyDescent="0.25">
      <c r="A32" s="88" t="s">
        <v>331</v>
      </c>
      <c r="B32" s="77">
        <v>140000.04</v>
      </c>
      <c r="C32" s="77">
        <v>0</v>
      </c>
      <c r="D32" s="77">
        <v>140000.04</v>
      </c>
      <c r="E32" s="77">
        <v>24770.68</v>
      </c>
      <c r="F32" s="77">
        <v>24770.68</v>
      </c>
      <c r="G32" s="77">
        <v>115229.36000000002</v>
      </c>
    </row>
    <row r="33" spans="1:7" ht="14.45" customHeight="1" x14ac:dyDescent="0.25">
      <c r="A33" s="88" t="s">
        <v>332</v>
      </c>
      <c r="B33" s="77">
        <v>329000.08</v>
      </c>
      <c r="C33" s="77">
        <v>0</v>
      </c>
      <c r="D33" s="77">
        <v>329000.08</v>
      </c>
      <c r="E33" s="77">
        <v>43041</v>
      </c>
      <c r="F33" s="77">
        <v>43041</v>
      </c>
      <c r="G33" s="77">
        <v>285959.08</v>
      </c>
    </row>
    <row r="34" spans="1:7" ht="14.45" customHeight="1" x14ac:dyDescent="0.25">
      <c r="A34" s="88" t="s">
        <v>333</v>
      </c>
      <c r="B34" s="77">
        <v>9999.9699999999993</v>
      </c>
      <c r="C34" s="77">
        <v>0</v>
      </c>
      <c r="D34" s="77">
        <v>9999.9699999999993</v>
      </c>
      <c r="E34" s="77">
        <v>0</v>
      </c>
      <c r="F34" s="77">
        <v>0</v>
      </c>
      <c r="G34" s="77">
        <v>9999.9699999999993</v>
      </c>
    </row>
    <row r="35" spans="1:7" ht="14.45" customHeight="1" x14ac:dyDescent="0.25">
      <c r="A35" s="88" t="s">
        <v>334</v>
      </c>
      <c r="B35" s="77">
        <v>15000</v>
      </c>
      <c r="C35" s="77">
        <v>0</v>
      </c>
      <c r="D35" s="77">
        <v>15000</v>
      </c>
      <c r="E35" s="77">
        <v>140</v>
      </c>
      <c r="F35" s="77">
        <v>140</v>
      </c>
      <c r="G35" s="77">
        <v>14860</v>
      </c>
    </row>
    <row r="36" spans="1:7" ht="14.45" customHeight="1" x14ac:dyDescent="0.25">
      <c r="A36" s="88" t="s">
        <v>335</v>
      </c>
      <c r="B36" s="77">
        <v>75000</v>
      </c>
      <c r="C36" s="77">
        <v>0</v>
      </c>
      <c r="D36" s="77">
        <v>75000</v>
      </c>
      <c r="E36" s="77">
        <v>300.63</v>
      </c>
      <c r="F36" s="77">
        <v>300.63</v>
      </c>
      <c r="G36" s="77">
        <v>74699.37</v>
      </c>
    </row>
    <row r="37" spans="1:7" ht="14.45" customHeight="1" x14ac:dyDescent="0.25">
      <c r="A37" s="88" t="s">
        <v>336</v>
      </c>
      <c r="B37" s="77">
        <v>165000.04</v>
      </c>
      <c r="C37" s="77">
        <v>0</v>
      </c>
      <c r="D37" s="77">
        <v>165000.04</v>
      </c>
      <c r="E37" s="77">
        <v>21200.62</v>
      </c>
      <c r="F37" s="77">
        <v>20514.64</v>
      </c>
      <c r="G37" s="77">
        <v>143799.42000000001</v>
      </c>
    </row>
    <row r="38" spans="1:7" x14ac:dyDescent="0.25">
      <c r="A38" s="87" t="s">
        <v>337</v>
      </c>
      <c r="B38" s="86">
        <f t="shared" ref="B38:G38" si="4">SUM(B39:B47)</f>
        <v>0</v>
      </c>
      <c r="C38" s="86">
        <f t="shared" si="4"/>
        <v>0</v>
      </c>
      <c r="D38" s="86">
        <f t="shared" si="4"/>
        <v>0</v>
      </c>
      <c r="E38" s="86">
        <f t="shared" si="4"/>
        <v>0</v>
      </c>
      <c r="F38" s="86">
        <f t="shared" si="4"/>
        <v>0</v>
      </c>
      <c r="G38" s="86">
        <f t="shared" si="4"/>
        <v>0</v>
      </c>
    </row>
    <row r="39" spans="1:7" x14ac:dyDescent="0.25">
      <c r="A39" s="88" t="s">
        <v>338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339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5">D40-E40</f>
        <v>0</v>
      </c>
    </row>
    <row r="41" spans="1:7" x14ac:dyDescent="0.25">
      <c r="A41" s="88" t="s">
        <v>340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5"/>
        <v>0</v>
      </c>
    </row>
    <row r="42" spans="1:7" x14ac:dyDescent="0.25">
      <c r="A42" s="88" t="s">
        <v>341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5"/>
        <v>0</v>
      </c>
    </row>
    <row r="43" spans="1:7" x14ac:dyDescent="0.25">
      <c r="A43" s="88" t="s">
        <v>342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5"/>
        <v>0</v>
      </c>
    </row>
    <row r="44" spans="1:7" x14ac:dyDescent="0.25">
      <c r="A44" s="88" t="s">
        <v>343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5"/>
        <v>0</v>
      </c>
    </row>
    <row r="45" spans="1:7" x14ac:dyDescent="0.25">
      <c r="A45" s="88" t="s">
        <v>344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5"/>
        <v>0</v>
      </c>
    </row>
    <row r="46" spans="1:7" x14ac:dyDescent="0.25">
      <c r="A46" s="88" t="s">
        <v>345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5"/>
        <v>0</v>
      </c>
    </row>
    <row r="47" spans="1:7" x14ac:dyDescent="0.25">
      <c r="A47" s="88" t="s">
        <v>346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5"/>
        <v>0</v>
      </c>
    </row>
    <row r="48" spans="1:7" x14ac:dyDescent="0.25">
      <c r="A48" s="87" t="s">
        <v>347</v>
      </c>
      <c r="B48" s="86">
        <f t="shared" ref="B48:G48" si="6">SUM(B49:B57)</f>
        <v>182000</v>
      </c>
      <c r="C48" s="86">
        <f t="shared" si="6"/>
        <v>0</v>
      </c>
      <c r="D48" s="86">
        <f t="shared" si="6"/>
        <v>182000</v>
      </c>
      <c r="E48" s="86">
        <f t="shared" si="6"/>
        <v>0</v>
      </c>
      <c r="F48" s="86">
        <f t="shared" si="6"/>
        <v>0</v>
      </c>
      <c r="G48" s="86">
        <f t="shared" si="6"/>
        <v>182000</v>
      </c>
    </row>
    <row r="49" spans="1:7" x14ac:dyDescent="0.25">
      <c r="A49" s="88" t="s">
        <v>348</v>
      </c>
      <c r="B49" s="77">
        <v>182000</v>
      </c>
      <c r="C49" s="77">
        <v>0</v>
      </c>
      <c r="D49" s="77">
        <v>182000</v>
      </c>
      <c r="E49" s="77">
        <v>0</v>
      </c>
      <c r="F49" s="77">
        <v>0</v>
      </c>
      <c r="G49" s="77">
        <v>182000</v>
      </c>
    </row>
    <row r="50" spans="1:7" x14ac:dyDescent="0.25">
      <c r="A50" s="88" t="s">
        <v>349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</row>
    <row r="51" spans="1:7" x14ac:dyDescent="0.25">
      <c r="A51" s="88" t="s">
        <v>350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</row>
    <row r="52" spans="1:7" x14ac:dyDescent="0.25">
      <c r="A52" s="88" t="s">
        <v>351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</row>
    <row r="53" spans="1:7" x14ac:dyDescent="0.25">
      <c r="A53" s="88" t="s">
        <v>352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</row>
    <row r="54" spans="1:7" x14ac:dyDescent="0.25">
      <c r="A54" s="88" t="s">
        <v>353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</row>
    <row r="55" spans="1:7" x14ac:dyDescent="0.25">
      <c r="A55" s="88" t="s">
        <v>354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</row>
    <row r="56" spans="1:7" x14ac:dyDescent="0.25">
      <c r="A56" s="88" t="s">
        <v>355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</row>
    <row r="57" spans="1:7" x14ac:dyDescent="0.25">
      <c r="A57" s="88" t="s">
        <v>356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</row>
    <row r="58" spans="1:7" x14ac:dyDescent="0.25">
      <c r="A58" s="87" t="s">
        <v>357</v>
      </c>
      <c r="B58" s="86">
        <f t="shared" ref="B58:G58" si="7">SUM(B59:B61)</f>
        <v>0</v>
      </c>
      <c r="C58" s="86">
        <f t="shared" si="7"/>
        <v>0</v>
      </c>
      <c r="D58" s="86">
        <f t="shared" si="7"/>
        <v>0</v>
      </c>
      <c r="E58" s="86">
        <f t="shared" si="7"/>
        <v>0</v>
      </c>
      <c r="F58" s="86">
        <f t="shared" si="7"/>
        <v>0</v>
      </c>
      <c r="G58" s="86">
        <f t="shared" si="7"/>
        <v>0</v>
      </c>
    </row>
    <row r="59" spans="1:7" x14ac:dyDescent="0.25">
      <c r="A59" s="88" t="s">
        <v>358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359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8">D60-E60</f>
        <v>0</v>
      </c>
    </row>
    <row r="61" spans="1:7" x14ac:dyDescent="0.25">
      <c r="A61" s="88" t="s">
        <v>360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8"/>
        <v>0</v>
      </c>
    </row>
    <row r="62" spans="1:7" x14ac:dyDescent="0.25">
      <c r="A62" s="87" t="s">
        <v>361</v>
      </c>
      <c r="B62" s="86">
        <f t="shared" ref="B62:G62" si="9">SUM(B63:B67,B69:B70)</f>
        <v>0</v>
      </c>
      <c r="C62" s="86">
        <f t="shared" si="9"/>
        <v>0</v>
      </c>
      <c r="D62" s="86">
        <f t="shared" si="9"/>
        <v>0</v>
      </c>
      <c r="E62" s="86">
        <f t="shared" si="9"/>
        <v>0</v>
      </c>
      <c r="F62" s="86">
        <f t="shared" si="9"/>
        <v>0</v>
      </c>
      <c r="G62" s="86">
        <f t="shared" si="9"/>
        <v>0</v>
      </c>
    </row>
    <row r="63" spans="1:7" x14ac:dyDescent="0.25">
      <c r="A63" s="88" t="s">
        <v>362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363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0">D64-E64</f>
        <v>0</v>
      </c>
    </row>
    <row r="65" spans="1:7" x14ac:dyDescent="0.25">
      <c r="A65" s="88" t="s">
        <v>364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0"/>
        <v>0</v>
      </c>
    </row>
    <row r="66" spans="1:7" x14ac:dyDescent="0.25">
      <c r="A66" s="88" t="s">
        <v>365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0"/>
        <v>0</v>
      </c>
    </row>
    <row r="67" spans="1:7" x14ac:dyDescent="0.25">
      <c r="A67" s="88" t="s">
        <v>366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0"/>
        <v>0</v>
      </c>
    </row>
    <row r="68" spans="1:7" x14ac:dyDescent="0.25">
      <c r="A68" s="88" t="s">
        <v>367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0"/>
        <v>0</v>
      </c>
    </row>
    <row r="69" spans="1:7" x14ac:dyDescent="0.25">
      <c r="A69" s="88" t="s">
        <v>368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0"/>
        <v>0</v>
      </c>
    </row>
    <row r="70" spans="1:7" x14ac:dyDescent="0.25">
      <c r="A70" s="88" t="s">
        <v>369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0"/>
        <v>0</v>
      </c>
    </row>
    <row r="71" spans="1:7" x14ac:dyDescent="0.25">
      <c r="A71" s="87" t="s">
        <v>370</v>
      </c>
      <c r="B71" s="86">
        <f t="shared" ref="B71:G71" si="11">SUM(B72:B74)</f>
        <v>0</v>
      </c>
      <c r="C71" s="86">
        <f t="shared" si="11"/>
        <v>0</v>
      </c>
      <c r="D71" s="86">
        <f t="shared" si="11"/>
        <v>0</v>
      </c>
      <c r="E71" s="86">
        <f t="shared" si="11"/>
        <v>0</v>
      </c>
      <c r="F71" s="86">
        <f t="shared" si="11"/>
        <v>0</v>
      </c>
      <c r="G71" s="86">
        <f t="shared" si="11"/>
        <v>0</v>
      </c>
    </row>
    <row r="72" spans="1:7" x14ac:dyDescent="0.25">
      <c r="A72" s="88" t="s">
        <v>371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372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2">D73-E73</f>
        <v>0</v>
      </c>
    </row>
    <row r="74" spans="1:7" x14ac:dyDescent="0.25">
      <c r="A74" s="88" t="s">
        <v>373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2"/>
        <v>0</v>
      </c>
    </row>
    <row r="75" spans="1:7" x14ac:dyDescent="0.25">
      <c r="A75" s="87" t="s">
        <v>374</v>
      </c>
      <c r="B75" s="86">
        <f t="shared" ref="B75:G75" si="13">SUM(B76:B82)</f>
        <v>0</v>
      </c>
      <c r="C75" s="86">
        <f t="shared" si="13"/>
        <v>0</v>
      </c>
      <c r="D75" s="86">
        <f t="shared" si="13"/>
        <v>0</v>
      </c>
      <c r="E75" s="86">
        <f t="shared" si="13"/>
        <v>0</v>
      </c>
      <c r="F75" s="86">
        <f t="shared" si="13"/>
        <v>0</v>
      </c>
      <c r="G75" s="86">
        <f t="shared" si="13"/>
        <v>0</v>
      </c>
    </row>
    <row r="76" spans="1:7" x14ac:dyDescent="0.25">
      <c r="A76" s="88" t="s">
        <v>375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376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4">D77-E77</f>
        <v>0</v>
      </c>
    </row>
    <row r="78" spans="1:7" x14ac:dyDescent="0.25">
      <c r="A78" s="88" t="s">
        <v>377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4"/>
        <v>0</v>
      </c>
    </row>
    <row r="79" spans="1:7" x14ac:dyDescent="0.25">
      <c r="A79" s="88" t="s">
        <v>378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4"/>
        <v>0</v>
      </c>
    </row>
    <row r="80" spans="1:7" x14ac:dyDescent="0.25">
      <c r="A80" s="88" t="s">
        <v>379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4"/>
        <v>0</v>
      </c>
    </row>
    <row r="81" spans="1:7" x14ac:dyDescent="0.25">
      <c r="A81" s="88" t="s">
        <v>380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4"/>
        <v>0</v>
      </c>
    </row>
    <row r="82" spans="1:7" x14ac:dyDescent="0.25">
      <c r="A82" s="88" t="s">
        <v>381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4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382</v>
      </c>
      <c r="B84" s="86">
        <f t="shared" ref="B84:G84" si="15">SUM(B85,B93,B103,B113,B123,B133,B137,B146,B150)</f>
        <v>0</v>
      </c>
      <c r="C84" s="86">
        <f t="shared" si="15"/>
        <v>0</v>
      </c>
      <c r="D84" s="86">
        <f t="shared" si="15"/>
        <v>0</v>
      </c>
      <c r="E84" s="86">
        <f t="shared" si="15"/>
        <v>0</v>
      </c>
      <c r="F84" s="86">
        <f t="shared" si="15"/>
        <v>0</v>
      </c>
      <c r="G84" s="86">
        <f t="shared" si="15"/>
        <v>0</v>
      </c>
    </row>
    <row r="85" spans="1:7" x14ac:dyDescent="0.25">
      <c r="A85" s="87" t="s">
        <v>309</v>
      </c>
      <c r="B85" s="86">
        <f t="shared" ref="B85:G85" si="16">SUM(B86:B92)</f>
        <v>0</v>
      </c>
      <c r="C85" s="86">
        <f t="shared" si="16"/>
        <v>0</v>
      </c>
      <c r="D85" s="86">
        <f t="shared" si="16"/>
        <v>0</v>
      </c>
      <c r="E85" s="86">
        <f t="shared" si="16"/>
        <v>0</v>
      </c>
      <c r="F85" s="86">
        <f t="shared" si="16"/>
        <v>0</v>
      </c>
      <c r="G85" s="86">
        <f t="shared" si="16"/>
        <v>0</v>
      </c>
    </row>
    <row r="86" spans="1:7" x14ac:dyDescent="0.25">
      <c r="A86" s="88" t="s">
        <v>310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311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17">D87-E87</f>
        <v>0</v>
      </c>
    </row>
    <row r="88" spans="1:7" x14ac:dyDescent="0.25">
      <c r="A88" s="88" t="s">
        <v>312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17"/>
        <v>0</v>
      </c>
    </row>
    <row r="89" spans="1:7" x14ac:dyDescent="0.25">
      <c r="A89" s="88" t="s">
        <v>313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17"/>
        <v>0</v>
      </c>
    </row>
    <row r="90" spans="1:7" x14ac:dyDescent="0.25">
      <c r="A90" s="88" t="s">
        <v>314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17"/>
        <v>0</v>
      </c>
    </row>
    <row r="91" spans="1:7" x14ac:dyDescent="0.25">
      <c r="A91" s="88" t="s">
        <v>315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17"/>
        <v>0</v>
      </c>
    </row>
    <row r="92" spans="1:7" x14ac:dyDescent="0.25">
      <c r="A92" s="88" t="s">
        <v>316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17"/>
        <v>0</v>
      </c>
    </row>
    <row r="93" spans="1:7" x14ac:dyDescent="0.25">
      <c r="A93" s="87" t="s">
        <v>317</v>
      </c>
      <c r="B93" s="86">
        <f t="shared" ref="B93:G93" si="18">SUM(B94:B102)</f>
        <v>0</v>
      </c>
      <c r="C93" s="86">
        <f t="shared" si="18"/>
        <v>0</v>
      </c>
      <c r="D93" s="86">
        <f t="shared" si="18"/>
        <v>0</v>
      </c>
      <c r="E93" s="86">
        <f t="shared" si="18"/>
        <v>0</v>
      </c>
      <c r="F93" s="86">
        <f t="shared" si="18"/>
        <v>0</v>
      </c>
      <c r="G93" s="86">
        <f t="shared" si="18"/>
        <v>0</v>
      </c>
    </row>
    <row r="94" spans="1:7" x14ac:dyDescent="0.25">
      <c r="A94" s="88" t="s">
        <v>318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319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19">D95-E95</f>
        <v>0</v>
      </c>
    </row>
    <row r="96" spans="1:7" x14ac:dyDescent="0.25">
      <c r="A96" s="88" t="s">
        <v>320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19"/>
        <v>0</v>
      </c>
    </row>
    <row r="97" spans="1:7" x14ac:dyDescent="0.25">
      <c r="A97" s="88" t="s">
        <v>321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19"/>
        <v>0</v>
      </c>
    </row>
    <row r="98" spans="1:7" x14ac:dyDescent="0.25">
      <c r="A98" s="90" t="s">
        <v>322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19"/>
        <v>0</v>
      </c>
    </row>
    <row r="99" spans="1:7" x14ac:dyDescent="0.25">
      <c r="A99" s="88" t="s">
        <v>323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19"/>
        <v>0</v>
      </c>
    </row>
    <row r="100" spans="1:7" x14ac:dyDescent="0.25">
      <c r="A100" s="88" t="s">
        <v>324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19"/>
        <v>0</v>
      </c>
    </row>
    <row r="101" spans="1:7" x14ac:dyDescent="0.25">
      <c r="A101" s="88" t="s">
        <v>325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19"/>
        <v>0</v>
      </c>
    </row>
    <row r="102" spans="1:7" x14ac:dyDescent="0.25">
      <c r="A102" s="88" t="s">
        <v>326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19"/>
        <v>0</v>
      </c>
    </row>
    <row r="103" spans="1:7" x14ac:dyDescent="0.25">
      <c r="A103" s="87" t="s">
        <v>327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328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329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0">D105-E105</f>
        <v>0</v>
      </c>
    </row>
    <row r="106" spans="1:7" x14ac:dyDescent="0.25">
      <c r="A106" s="88" t="s">
        <v>330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0"/>
        <v>0</v>
      </c>
    </row>
    <row r="107" spans="1:7" x14ac:dyDescent="0.25">
      <c r="A107" s="88" t="s">
        <v>331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0"/>
        <v>0</v>
      </c>
    </row>
    <row r="108" spans="1:7" x14ac:dyDescent="0.25">
      <c r="A108" s="88" t="s">
        <v>332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0"/>
        <v>0</v>
      </c>
    </row>
    <row r="109" spans="1:7" x14ac:dyDescent="0.25">
      <c r="A109" s="88" t="s">
        <v>333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0"/>
        <v>0</v>
      </c>
    </row>
    <row r="110" spans="1:7" x14ac:dyDescent="0.25">
      <c r="A110" s="88" t="s">
        <v>334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0"/>
        <v>0</v>
      </c>
    </row>
    <row r="111" spans="1:7" x14ac:dyDescent="0.25">
      <c r="A111" s="88" t="s">
        <v>335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0"/>
        <v>0</v>
      </c>
    </row>
    <row r="112" spans="1:7" x14ac:dyDescent="0.25">
      <c r="A112" s="88" t="s">
        <v>336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0"/>
        <v>0</v>
      </c>
    </row>
    <row r="113" spans="1:7" x14ac:dyDescent="0.25">
      <c r="A113" s="87" t="s">
        <v>337</v>
      </c>
      <c r="B113" s="86">
        <f t="shared" ref="B113:G113" si="21">SUM(B114:B122)</f>
        <v>0</v>
      </c>
      <c r="C113" s="86">
        <f t="shared" si="21"/>
        <v>0</v>
      </c>
      <c r="D113" s="86">
        <f t="shared" si="21"/>
        <v>0</v>
      </c>
      <c r="E113" s="86">
        <f t="shared" si="21"/>
        <v>0</v>
      </c>
      <c r="F113" s="86">
        <f t="shared" si="21"/>
        <v>0</v>
      </c>
      <c r="G113" s="86">
        <f t="shared" si="21"/>
        <v>0</v>
      </c>
    </row>
    <row r="114" spans="1:7" x14ac:dyDescent="0.25">
      <c r="A114" s="88" t="s">
        <v>338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339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2">D115-E115</f>
        <v>0</v>
      </c>
    </row>
    <row r="116" spans="1:7" x14ac:dyDescent="0.25">
      <c r="A116" s="88" t="s">
        <v>340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2"/>
        <v>0</v>
      </c>
    </row>
    <row r="117" spans="1:7" x14ac:dyDescent="0.25">
      <c r="A117" s="88" t="s">
        <v>341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2"/>
        <v>0</v>
      </c>
    </row>
    <row r="118" spans="1:7" x14ac:dyDescent="0.25">
      <c r="A118" s="88" t="s">
        <v>342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2"/>
        <v>0</v>
      </c>
    </row>
    <row r="119" spans="1:7" x14ac:dyDescent="0.25">
      <c r="A119" s="88" t="s">
        <v>343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2"/>
        <v>0</v>
      </c>
    </row>
    <row r="120" spans="1:7" x14ac:dyDescent="0.25">
      <c r="A120" s="88" t="s">
        <v>344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2"/>
        <v>0</v>
      </c>
    </row>
    <row r="121" spans="1:7" x14ac:dyDescent="0.25">
      <c r="A121" s="88" t="s">
        <v>345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2"/>
        <v>0</v>
      </c>
    </row>
    <row r="122" spans="1:7" x14ac:dyDescent="0.25">
      <c r="A122" s="88" t="s">
        <v>346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2"/>
        <v>0</v>
      </c>
    </row>
    <row r="123" spans="1:7" x14ac:dyDescent="0.25">
      <c r="A123" s="87" t="s">
        <v>347</v>
      </c>
      <c r="B123" s="86">
        <f t="shared" ref="B123:G123" si="23">SUM(B124:B132)</f>
        <v>0</v>
      </c>
      <c r="C123" s="86">
        <f t="shared" si="23"/>
        <v>0</v>
      </c>
      <c r="D123" s="86">
        <f t="shared" si="23"/>
        <v>0</v>
      </c>
      <c r="E123" s="86">
        <f t="shared" si="23"/>
        <v>0</v>
      </c>
      <c r="F123" s="86">
        <f t="shared" si="23"/>
        <v>0</v>
      </c>
      <c r="G123" s="86">
        <f t="shared" si="23"/>
        <v>0</v>
      </c>
    </row>
    <row r="124" spans="1:7" x14ac:dyDescent="0.25">
      <c r="A124" s="88" t="s">
        <v>348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349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4">D125-E125</f>
        <v>0</v>
      </c>
    </row>
    <row r="126" spans="1:7" x14ac:dyDescent="0.25">
      <c r="A126" s="88" t="s">
        <v>350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4"/>
        <v>0</v>
      </c>
    </row>
    <row r="127" spans="1:7" x14ac:dyDescent="0.25">
      <c r="A127" s="88" t="s">
        <v>351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4"/>
        <v>0</v>
      </c>
    </row>
    <row r="128" spans="1:7" x14ac:dyDescent="0.25">
      <c r="A128" s="88" t="s">
        <v>352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4"/>
        <v>0</v>
      </c>
    </row>
    <row r="129" spans="1:7" x14ac:dyDescent="0.25">
      <c r="A129" s="88" t="s">
        <v>353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4"/>
        <v>0</v>
      </c>
    </row>
    <row r="130" spans="1:7" x14ac:dyDescent="0.25">
      <c r="A130" s="88" t="s">
        <v>354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4"/>
        <v>0</v>
      </c>
    </row>
    <row r="131" spans="1:7" x14ac:dyDescent="0.25">
      <c r="A131" s="88" t="s">
        <v>355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4"/>
        <v>0</v>
      </c>
    </row>
    <row r="132" spans="1:7" x14ac:dyDescent="0.25">
      <c r="A132" s="88" t="s">
        <v>356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4"/>
        <v>0</v>
      </c>
    </row>
    <row r="133" spans="1:7" x14ac:dyDescent="0.25">
      <c r="A133" s="87" t="s">
        <v>357</v>
      </c>
      <c r="B133" s="86">
        <f t="shared" ref="B133:G133" si="25">SUM(B134:B136)</f>
        <v>0</v>
      </c>
      <c r="C133" s="86">
        <f t="shared" si="25"/>
        <v>0</v>
      </c>
      <c r="D133" s="86">
        <f t="shared" si="25"/>
        <v>0</v>
      </c>
      <c r="E133" s="86">
        <f t="shared" si="25"/>
        <v>0</v>
      </c>
      <c r="F133" s="86">
        <f t="shared" si="25"/>
        <v>0</v>
      </c>
      <c r="G133" s="86">
        <f t="shared" si="25"/>
        <v>0</v>
      </c>
    </row>
    <row r="134" spans="1:7" x14ac:dyDescent="0.25">
      <c r="A134" s="88" t="s">
        <v>358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359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6">D135-E135</f>
        <v>0</v>
      </c>
    </row>
    <row r="136" spans="1:7" x14ac:dyDescent="0.25">
      <c r="A136" s="88" t="s">
        <v>360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6"/>
        <v>0</v>
      </c>
    </row>
    <row r="137" spans="1:7" x14ac:dyDescent="0.25">
      <c r="A137" s="87" t="s">
        <v>361</v>
      </c>
      <c r="B137" s="86">
        <f t="shared" ref="B137:G137" si="27">SUM(B138:B142,B144:B145)</f>
        <v>0</v>
      </c>
      <c r="C137" s="86">
        <f t="shared" si="27"/>
        <v>0</v>
      </c>
      <c r="D137" s="86">
        <f t="shared" si="27"/>
        <v>0</v>
      </c>
      <c r="E137" s="86">
        <f t="shared" si="27"/>
        <v>0</v>
      </c>
      <c r="F137" s="86">
        <f t="shared" si="27"/>
        <v>0</v>
      </c>
      <c r="G137" s="86">
        <f t="shared" si="27"/>
        <v>0</v>
      </c>
    </row>
    <row r="138" spans="1:7" x14ac:dyDescent="0.25">
      <c r="A138" s="88" t="s">
        <v>362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363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28">D139-E139</f>
        <v>0</v>
      </c>
    </row>
    <row r="140" spans="1:7" x14ac:dyDescent="0.25">
      <c r="A140" s="88" t="s">
        <v>364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28"/>
        <v>0</v>
      </c>
    </row>
    <row r="141" spans="1:7" x14ac:dyDescent="0.25">
      <c r="A141" s="88" t="s">
        <v>365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28"/>
        <v>0</v>
      </c>
    </row>
    <row r="142" spans="1:7" x14ac:dyDescent="0.25">
      <c r="A142" s="88" t="s">
        <v>366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28"/>
        <v>0</v>
      </c>
    </row>
    <row r="143" spans="1:7" x14ac:dyDescent="0.25">
      <c r="A143" s="88" t="s">
        <v>367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28"/>
        <v>0</v>
      </c>
    </row>
    <row r="144" spans="1:7" x14ac:dyDescent="0.25">
      <c r="A144" s="88" t="s">
        <v>368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28"/>
        <v>0</v>
      </c>
    </row>
    <row r="145" spans="1:7" x14ac:dyDescent="0.25">
      <c r="A145" s="88" t="s">
        <v>369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28"/>
        <v>0</v>
      </c>
    </row>
    <row r="146" spans="1:7" x14ac:dyDescent="0.25">
      <c r="A146" s="87" t="s">
        <v>370</v>
      </c>
      <c r="B146" s="86">
        <f t="shared" ref="B146:G146" si="29">SUM(B147:B149)</f>
        <v>0</v>
      </c>
      <c r="C146" s="86">
        <f t="shared" si="29"/>
        <v>0</v>
      </c>
      <c r="D146" s="86">
        <f t="shared" si="29"/>
        <v>0</v>
      </c>
      <c r="E146" s="86">
        <f t="shared" si="29"/>
        <v>0</v>
      </c>
      <c r="F146" s="86">
        <f t="shared" si="29"/>
        <v>0</v>
      </c>
      <c r="G146" s="86">
        <f t="shared" si="29"/>
        <v>0</v>
      </c>
    </row>
    <row r="147" spans="1:7" x14ac:dyDescent="0.25">
      <c r="A147" s="88" t="s">
        <v>371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372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0">D148-E148</f>
        <v>0</v>
      </c>
    </row>
    <row r="149" spans="1:7" x14ac:dyDescent="0.25">
      <c r="A149" s="88" t="s">
        <v>373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0"/>
        <v>0</v>
      </c>
    </row>
    <row r="150" spans="1:7" x14ac:dyDescent="0.25">
      <c r="A150" s="87" t="s">
        <v>374</v>
      </c>
      <c r="B150" s="86">
        <f t="shared" ref="B150:G150" si="31">SUM(B151:B157)</f>
        <v>0</v>
      </c>
      <c r="C150" s="86">
        <f t="shared" si="31"/>
        <v>0</v>
      </c>
      <c r="D150" s="86">
        <f t="shared" si="31"/>
        <v>0</v>
      </c>
      <c r="E150" s="86">
        <f t="shared" si="31"/>
        <v>0</v>
      </c>
      <c r="F150" s="86">
        <f t="shared" si="31"/>
        <v>0</v>
      </c>
      <c r="G150" s="86">
        <f t="shared" si="31"/>
        <v>0</v>
      </c>
    </row>
    <row r="151" spans="1:7" x14ac:dyDescent="0.25">
      <c r="A151" s="88" t="s">
        <v>375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376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2">D152-E152</f>
        <v>0</v>
      </c>
    </row>
    <row r="153" spans="1:7" x14ac:dyDescent="0.25">
      <c r="A153" s="88" t="s">
        <v>377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2"/>
        <v>0</v>
      </c>
    </row>
    <row r="154" spans="1:7" x14ac:dyDescent="0.25">
      <c r="A154" s="90" t="s">
        <v>378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2"/>
        <v>0</v>
      </c>
    </row>
    <row r="155" spans="1:7" x14ac:dyDescent="0.25">
      <c r="A155" s="88" t="s">
        <v>379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2"/>
        <v>0</v>
      </c>
    </row>
    <row r="156" spans="1:7" x14ac:dyDescent="0.25">
      <c r="A156" s="88" t="s">
        <v>380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2"/>
        <v>0</v>
      </c>
    </row>
    <row r="157" spans="1:7" x14ac:dyDescent="0.25">
      <c r="A157" s="88" t="s">
        <v>381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2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383</v>
      </c>
      <c r="B159" s="93">
        <f t="shared" ref="B159:G159" si="33">B9+B84</f>
        <v>6500000</v>
      </c>
      <c r="C159" s="93">
        <f t="shared" si="33"/>
        <v>0</v>
      </c>
      <c r="D159" s="93">
        <f t="shared" si="33"/>
        <v>6500000</v>
      </c>
      <c r="E159" s="93">
        <f t="shared" si="33"/>
        <v>802561.08000000007</v>
      </c>
      <c r="F159" s="93">
        <f t="shared" si="33"/>
        <v>784974.2</v>
      </c>
      <c r="G159" s="93">
        <f t="shared" si="33"/>
        <v>5697438.9199999999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scale="94" fitToHeight="0" orientation="landscape" horizontalDpi="1200" verticalDpi="1200" r:id="rId1"/>
  <ignoredErrors>
    <ignoredError sqref="B9:G10 B18:F18 B28:F28 B39:G47 B38:F38 B48:F48 B59:G61 B58:F58 B63:G70 B62:F62 B71:F92 B94:F159 B93:C93 E93:F9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  <pageSetUpPr fitToPage="1"/>
  </sheetPr>
  <dimension ref="A1:G30"/>
  <sheetViews>
    <sheetView showGridLines="0" zoomScale="78" zoomScaleNormal="70" workbookViewId="0">
      <selection activeCell="B10" sqref="B10:G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384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300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385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4</v>
      </c>
      <c r="B7" s="152" t="s">
        <v>302</v>
      </c>
      <c r="C7" s="152"/>
      <c r="D7" s="152"/>
      <c r="E7" s="152"/>
      <c r="F7" s="152"/>
      <c r="G7" s="154" t="s">
        <v>303</v>
      </c>
    </row>
    <row r="8" spans="1:7" ht="30" x14ac:dyDescent="0.25">
      <c r="A8" s="151"/>
      <c r="B8" s="26" t="s">
        <v>304</v>
      </c>
      <c r="C8" s="7" t="s">
        <v>234</v>
      </c>
      <c r="D8" s="26" t="s">
        <v>235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386</v>
      </c>
      <c r="B9" s="31">
        <f>SUM(B10:B17)</f>
        <v>6500000</v>
      </c>
      <c r="C9" s="31">
        <f t="shared" ref="C9:G9" si="0">SUM(C10:C17)</f>
        <v>0</v>
      </c>
      <c r="D9" s="31">
        <f t="shared" si="0"/>
        <v>6500000</v>
      </c>
      <c r="E9" s="31">
        <f t="shared" si="0"/>
        <v>802561.08</v>
      </c>
      <c r="F9" s="31">
        <f t="shared" si="0"/>
        <v>784974.2</v>
      </c>
      <c r="G9" s="31">
        <f t="shared" si="0"/>
        <v>5697438.9199999999</v>
      </c>
    </row>
    <row r="10" spans="1:7" x14ac:dyDescent="0.25">
      <c r="A10" s="65" t="s">
        <v>522</v>
      </c>
      <c r="B10" s="77">
        <v>6500000</v>
      </c>
      <c r="C10" s="77">
        <v>0</v>
      </c>
      <c r="D10" s="77">
        <v>6500000</v>
      </c>
      <c r="E10" s="77">
        <v>802561.08</v>
      </c>
      <c r="F10" s="77">
        <v>784974.2</v>
      </c>
      <c r="G10" s="77">
        <v>5697438.9199999999</v>
      </c>
    </row>
    <row r="11" spans="1:7" x14ac:dyDescent="0.25">
      <c r="A11" s="65" t="s">
        <v>523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524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525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526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527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528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387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147</v>
      </c>
      <c r="B18" s="51"/>
      <c r="C18" s="51"/>
      <c r="D18" s="51"/>
      <c r="E18" s="51"/>
      <c r="F18" s="51"/>
      <c r="G18" s="51"/>
    </row>
    <row r="19" spans="1:7" x14ac:dyDescent="0.25">
      <c r="A19" s="3" t="s">
        <v>388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522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523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524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525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526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527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528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387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147</v>
      </c>
      <c r="B28" s="51"/>
      <c r="C28" s="51"/>
      <c r="D28" s="51"/>
      <c r="E28" s="51"/>
      <c r="F28" s="51"/>
      <c r="G28" s="51"/>
    </row>
    <row r="29" spans="1:7" x14ac:dyDescent="0.25">
      <c r="A29" s="3" t="s">
        <v>383</v>
      </c>
      <c r="B29" s="4">
        <f>SUM(B19,B9)</f>
        <v>6500000</v>
      </c>
      <c r="C29" s="4">
        <f t="shared" ref="C29:G29" si="2">SUM(C19,C9)</f>
        <v>0</v>
      </c>
      <c r="D29" s="4">
        <f t="shared" si="2"/>
        <v>6500000</v>
      </c>
      <c r="E29" s="4">
        <f t="shared" si="2"/>
        <v>802561.08</v>
      </c>
      <c r="F29" s="4">
        <f t="shared" si="2"/>
        <v>784974.2</v>
      </c>
      <c r="G29" s="4">
        <f t="shared" si="2"/>
        <v>5697438.9199999999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fitToHeight="0" orientation="landscape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  <pageSetUpPr fitToPage="1"/>
  </sheetPr>
  <dimension ref="A1:G78"/>
  <sheetViews>
    <sheetView showGridLines="0" topLeftCell="A28" zoomScale="62" zoomScaleNormal="94" workbookViewId="0">
      <selection activeCell="B21" sqref="B21:G2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389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390</v>
      </c>
      <c r="B3" s="118"/>
      <c r="C3" s="118"/>
      <c r="D3" s="118"/>
      <c r="E3" s="118"/>
      <c r="F3" s="118"/>
      <c r="G3" s="119"/>
    </row>
    <row r="4" spans="1:7" x14ac:dyDescent="0.25">
      <c r="A4" s="117" t="s">
        <v>391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4</v>
      </c>
      <c r="B7" s="158" t="s">
        <v>302</v>
      </c>
      <c r="C7" s="159"/>
      <c r="D7" s="159"/>
      <c r="E7" s="159"/>
      <c r="F7" s="160"/>
      <c r="G7" s="154" t="s">
        <v>392</v>
      </c>
    </row>
    <row r="8" spans="1:7" ht="78.75" customHeight="1" x14ac:dyDescent="0.25">
      <c r="A8" s="151"/>
      <c r="B8" s="26" t="s">
        <v>304</v>
      </c>
      <c r="C8" s="7" t="s">
        <v>393</v>
      </c>
      <c r="D8" s="26" t="s">
        <v>306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394</v>
      </c>
      <c r="B9" s="31">
        <f>SUM(B10,B19,B27,B37)</f>
        <v>6500000</v>
      </c>
      <c r="C9" s="31">
        <f t="shared" ref="C9:G9" si="0">SUM(C10,C19,C27,C37)</f>
        <v>0</v>
      </c>
      <c r="D9" s="31">
        <f t="shared" si="0"/>
        <v>6500000</v>
      </c>
      <c r="E9" s="31">
        <f t="shared" si="0"/>
        <v>802561.08</v>
      </c>
      <c r="F9" s="31">
        <f t="shared" si="0"/>
        <v>784974.2</v>
      </c>
      <c r="G9" s="31">
        <f t="shared" si="0"/>
        <v>5697438.9199999999</v>
      </c>
    </row>
    <row r="10" spans="1:7" ht="15" customHeight="1" x14ac:dyDescent="0.25">
      <c r="A10" s="60" t="s">
        <v>395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396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397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398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399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401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402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403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404</v>
      </c>
      <c r="B19" s="49">
        <f>SUM(B20:B26)</f>
        <v>6500000</v>
      </c>
      <c r="C19" s="49">
        <f t="shared" ref="C19:G19" si="2">SUM(C20:C26)</f>
        <v>0</v>
      </c>
      <c r="D19" s="49">
        <f t="shared" si="2"/>
        <v>6500000</v>
      </c>
      <c r="E19" s="49">
        <f t="shared" si="2"/>
        <v>802561.08</v>
      </c>
      <c r="F19" s="49">
        <f t="shared" si="2"/>
        <v>784974.2</v>
      </c>
      <c r="G19" s="49">
        <f t="shared" si="2"/>
        <v>5697438.9199999999</v>
      </c>
    </row>
    <row r="20" spans="1:7" x14ac:dyDescent="0.25">
      <c r="A20" s="80" t="s">
        <v>553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405</v>
      </c>
      <c r="B21" s="49">
        <v>6500000</v>
      </c>
      <c r="C21" s="49">
        <v>0</v>
      </c>
      <c r="D21" s="49">
        <v>6500000</v>
      </c>
      <c r="E21" s="49">
        <v>802561.08</v>
      </c>
      <c r="F21" s="49">
        <v>784974.2</v>
      </c>
      <c r="G21" s="49">
        <v>5697438.9199999999</v>
      </c>
    </row>
    <row r="22" spans="1:7" x14ac:dyDescent="0.25">
      <c r="A22" s="80" t="s">
        <v>406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407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554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408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409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410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411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412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555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413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414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415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416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417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418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423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419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420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421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422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556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395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396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397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398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399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401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402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403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404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553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405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406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407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554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408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409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410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411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412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555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413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414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415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416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417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418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423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419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420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421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422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383</v>
      </c>
      <c r="B77" s="4">
        <f>B43+B9</f>
        <v>6500000</v>
      </c>
      <c r="C77" s="4">
        <f t="shared" ref="C77:G77" si="10">C43+C9</f>
        <v>0</v>
      </c>
      <c r="D77" s="4">
        <f t="shared" si="10"/>
        <v>6500000</v>
      </c>
      <c r="E77" s="4">
        <f t="shared" si="10"/>
        <v>802561.08</v>
      </c>
      <c r="F77" s="4">
        <f t="shared" si="10"/>
        <v>784974.2</v>
      </c>
      <c r="G77" s="4">
        <f t="shared" si="10"/>
        <v>5697438.9199999999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scale="58" fitToHeight="0" orientation="portrait" horizontalDpi="1200" verticalDpi="1200" r:id="rId1"/>
  <ignoredErrors>
    <ignoredError sqref="B9:G20 B22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  <pageSetUpPr fitToPage="1"/>
  </sheetPr>
  <dimension ref="A1:G34"/>
  <sheetViews>
    <sheetView showGridLines="0" zoomScale="64" zoomScaleNormal="70" workbookViewId="0">
      <selection activeCell="B10" sqref="B10:G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424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300</v>
      </c>
      <c r="B3" s="118"/>
      <c r="C3" s="118"/>
      <c r="D3" s="118"/>
      <c r="E3" s="118"/>
      <c r="F3" s="118"/>
      <c r="G3" s="119"/>
    </row>
    <row r="4" spans="1:7" x14ac:dyDescent="0.25">
      <c r="A4" s="117" t="s">
        <v>425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426</v>
      </c>
      <c r="B7" s="153" t="s">
        <v>302</v>
      </c>
      <c r="C7" s="153"/>
      <c r="D7" s="153"/>
      <c r="E7" s="153"/>
      <c r="F7" s="153"/>
      <c r="G7" s="153" t="s">
        <v>303</v>
      </c>
    </row>
    <row r="8" spans="1:7" ht="30" x14ac:dyDescent="0.25">
      <c r="A8" s="151"/>
      <c r="B8" s="7" t="s">
        <v>304</v>
      </c>
      <c r="C8" s="34" t="s">
        <v>393</v>
      </c>
      <c r="D8" s="34" t="s">
        <v>235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427</v>
      </c>
      <c r="B9" s="123">
        <f>SUM(B10,B11,B12,B15,B16,B19)</f>
        <v>2266042.6800000002</v>
      </c>
      <c r="C9" s="123">
        <f t="shared" ref="C9:G9" si="0">SUM(C10,C11,C12,C15,C16,C19)</f>
        <v>0</v>
      </c>
      <c r="D9" s="123">
        <f t="shared" si="0"/>
        <v>2266042.6800000002</v>
      </c>
      <c r="E9" s="123">
        <f t="shared" si="0"/>
        <v>428463.95</v>
      </c>
      <c r="F9" s="123">
        <f t="shared" si="0"/>
        <v>428463.95</v>
      </c>
      <c r="G9" s="123">
        <f t="shared" si="0"/>
        <v>1837578.7300000002</v>
      </c>
    </row>
    <row r="10" spans="1:7" x14ac:dyDescent="0.25">
      <c r="A10" s="60" t="s">
        <v>550</v>
      </c>
      <c r="B10" s="77">
        <v>2266042.6800000002</v>
      </c>
      <c r="C10" s="77">
        <v>0</v>
      </c>
      <c r="D10" s="77">
        <v>2266042.6800000002</v>
      </c>
      <c r="E10" s="77">
        <v>428463.95</v>
      </c>
      <c r="F10" s="77">
        <v>428463.95</v>
      </c>
      <c r="G10" s="78">
        <v>1837578.7300000002</v>
      </c>
    </row>
    <row r="11" spans="1:7" ht="15.75" customHeight="1" x14ac:dyDescent="0.25">
      <c r="A11" s="60" t="s">
        <v>428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429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430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431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432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433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434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435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436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551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550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428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429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430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431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432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433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434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435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436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552</v>
      </c>
      <c r="B33" s="37">
        <f>B21+B9</f>
        <v>2266042.6800000002</v>
      </c>
      <c r="C33" s="37">
        <f t="shared" ref="C33:G33" si="8">C21+C9</f>
        <v>0</v>
      </c>
      <c r="D33" s="37">
        <f t="shared" si="8"/>
        <v>2266042.6800000002</v>
      </c>
      <c r="E33" s="37">
        <f t="shared" si="8"/>
        <v>428463.95</v>
      </c>
      <c r="F33" s="37">
        <f t="shared" si="8"/>
        <v>428463.95</v>
      </c>
      <c r="G33" s="37">
        <f t="shared" si="8"/>
        <v>1837578.7300000002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fitToHeight="0" orientation="landscape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6511D8-68EC-4783-A662-BB58D6BD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F8_IEA_GTO_PDH_00_21</vt:lpstr>
    </vt:vector>
  </TitlesOfParts>
  <Company>Auditoria Superior del Estado de Guanajuato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C.P. Lorena Salgado</cp:lastModifiedBy>
  <cp:lastPrinted>2023-05-09T18:40:19Z</cp:lastPrinted>
  <dcterms:created xsi:type="dcterms:W3CDTF">2023-03-16T22:14:51Z</dcterms:created>
  <dcterms:modified xsi:type="dcterms:W3CDTF">2023-05-09T18:42:30Z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