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DF\Entregar\"/>
    </mc:Choice>
  </mc:AlternateContent>
  <bookViews>
    <workbookView xWindow="-105" yWindow="-105" windowWidth="23250" windowHeight="12570" tabRatio="863" firstSheet="9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62" l="1"/>
  <c r="C25" i="61"/>
  <c r="C16" i="61"/>
  <c r="C99" i="60"/>
  <c r="C186" i="60"/>
  <c r="C185" i="60" s="1"/>
  <c r="C117" i="60"/>
  <c r="C62" i="59"/>
  <c r="D62" i="59"/>
  <c r="E62" i="59"/>
  <c r="C21" i="61" l="1"/>
  <c r="C107" i="60" l="1"/>
  <c r="C74" i="59" l="1"/>
  <c r="E54" i="59"/>
  <c r="C54" i="59"/>
  <c r="C32" i="59"/>
  <c r="D54" i="59"/>
  <c r="C100" i="60" l="1"/>
  <c r="D103" i="62"/>
  <c r="D102" i="62" s="1"/>
  <c r="C103" i="62"/>
  <c r="C102" i="62" s="1"/>
  <c r="D96" i="62"/>
  <c r="C96" i="62"/>
  <c r="D94" i="62"/>
  <c r="D93" i="62" s="1"/>
  <c r="C94" i="62"/>
  <c r="C93" i="62" s="1"/>
  <c r="D84" i="62"/>
  <c r="C84" i="62"/>
  <c r="D82" i="62"/>
  <c r="C82" i="62"/>
  <c r="D80" i="62"/>
  <c r="C80" i="62"/>
  <c r="D74" i="62"/>
  <c r="C74" i="62"/>
  <c r="D71" i="62"/>
  <c r="C71" i="62"/>
  <c r="D62" i="62"/>
  <c r="D58" i="62"/>
  <c r="C58" i="62"/>
  <c r="D56" i="62"/>
  <c r="C56" i="62"/>
  <c r="D54" i="62"/>
  <c r="C54" i="62"/>
  <c r="D52" i="62"/>
  <c r="C52" i="62"/>
  <c r="D50" i="62"/>
  <c r="C50" i="62"/>
  <c r="D37" i="62"/>
  <c r="C37" i="62"/>
  <c r="D28" i="62"/>
  <c r="C28" i="62"/>
  <c r="D20" i="62"/>
  <c r="C20" i="62"/>
  <c r="D15" i="62"/>
  <c r="C15" i="62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" i="60"/>
  <c r="C61" i="62" l="1"/>
  <c r="C58" i="60"/>
  <c r="C49" i="62"/>
  <c r="D49" i="62"/>
  <c r="C73" i="60"/>
  <c r="D43" i="62"/>
  <c r="D61" i="62"/>
  <c r="C43" i="62"/>
  <c r="C8" i="60"/>
  <c r="D48" i="62" l="1"/>
  <c r="D113" i="62" s="1"/>
  <c r="C48" i="62"/>
  <c r="C113" i="62" s="1"/>
  <c r="C127" i="59"/>
  <c r="C120" i="59"/>
  <c r="D116" i="59"/>
  <c r="D115" i="59"/>
  <c r="D114" i="59"/>
  <c r="D113" i="59" s="1"/>
  <c r="G113" i="59"/>
  <c r="F113" i="59"/>
  <c r="E113" i="59"/>
  <c r="D112" i="59"/>
  <c r="D111" i="59"/>
  <c r="D110" i="59"/>
  <c r="D109" i="59"/>
  <c r="D108" i="59"/>
  <c r="D107" i="59"/>
  <c r="D106" i="59"/>
  <c r="D104" i="59"/>
  <c r="G103" i="59"/>
  <c r="F103" i="59"/>
  <c r="E103" i="59"/>
  <c r="E80" i="59"/>
  <c r="D80" i="59"/>
  <c r="E74" i="59"/>
  <c r="D74" i="59"/>
  <c r="F14" i="59"/>
  <c r="G14" i="59" s="1"/>
  <c r="A1" i="59" l="1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C39" i="64" l="1"/>
  <c r="A3" i="64"/>
  <c r="A3" i="63"/>
  <c r="A1" i="61"/>
  <c r="A3" i="60"/>
  <c r="A1" i="62"/>
  <c r="A3" i="62"/>
  <c r="A1" i="60"/>
  <c r="C98" i="60" l="1"/>
  <c r="D138" i="60" s="1"/>
  <c r="D142" i="60"/>
  <c r="D160" i="60"/>
  <c r="D149" i="60"/>
  <c r="D126" i="60"/>
  <c r="D100" i="60"/>
  <c r="D209" i="60"/>
  <c r="D153" i="60"/>
  <c r="D144" i="60"/>
  <c r="D173" i="60"/>
  <c r="D116" i="60"/>
  <c r="D191" i="60"/>
  <c r="D119" i="60"/>
  <c r="D193" i="60"/>
  <c r="D106" i="60"/>
  <c r="D156" i="60"/>
  <c r="D137" i="60"/>
  <c r="D213" i="60"/>
  <c r="D204" i="60"/>
  <c r="D185" i="60"/>
  <c r="D158" i="60"/>
  <c r="D202" i="60"/>
  <c r="D208" i="60"/>
  <c r="D133" i="60"/>
  <c r="D132" i="60"/>
  <c r="D203" i="60"/>
  <c r="D123" i="60"/>
  <c r="D155" i="60"/>
  <c r="C103" i="59"/>
  <c r="D105" i="59"/>
  <c r="D103" i="59"/>
  <c r="D108" i="60" l="1"/>
  <c r="D130" i="60"/>
  <c r="D146" i="60"/>
  <c r="D101" i="60"/>
  <c r="D172" i="60"/>
  <c r="D163" i="60"/>
  <c r="D122" i="60"/>
  <c r="D148" i="60"/>
  <c r="D104" i="60"/>
  <c r="D184" i="60"/>
  <c r="D171" i="60"/>
  <c r="D176" i="60"/>
  <c r="D195" i="60"/>
  <c r="D186" i="60"/>
  <c r="D117" i="60"/>
  <c r="D168" i="60"/>
  <c r="D147" i="60"/>
  <c r="D125" i="60"/>
  <c r="D179" i="60"/>
  <c r="D111" i="60"/>
  <c r="D218" i="60"/>
  <c r="D201" i="60"/>
  <c r="D211" i="60"/>
  <c r="D167" i="60"/>
  <c r="D212" i="60"/>
  <c r="D205" i="60"/>
  <c r="D120" i="60"/>
  <c r="D215" i="60"/>
  <c r="D150" i="60"/>
  <c r="D170" i="60"/>
  <c r="D162" i="60"/>
  <c r="D99" i="60"/>
  <c r="D102" i="60"/>
  <c r="D219" i="60"/>
  <c r="D165" i="60"/>
  <c r="D107" i="60"/>
  <c r="D109" i="60"/>
  <c r="D103" i="60"/>
  <c r="D152" i="60"/>
  <c r="D187" i="60"/>
  <c r="D194" i="60"/>
  <c r="D159" i="60"/>
  <c r="D210" i="60"/>
  <c r="D220" i="60"/>
  <c r="D139" i="60"/>
  <c r="D182" i="60"/>
  <c r="D207" i="60"/>
  <c r="D127" i="60"/>
  <c r="D166" i="60"/>
  <c r="D180" i="60"/>
  <c r="D174" i="60"/>
  <c r="D145" i="60"/>
  <c r="D143" i="60"/>
  <c r="D154" i="60"/>
  <c r="D197" i="60"/>
  <c r="D217" i="60"/>
  <c r="D164" i="60"/>
  <c r="D199" i="60"/>
  <c r="D157" i="60"/>
  <c r="D183" i="60"/>
  <c r="D181" i="60"/>
  <c r="D206" i="60"/>
  <c r="D178" i="60"/>
  <c r="D113" i="60"/>
  <c r="D200" i="60"/>
  <c r="D151" i="60"/>
  <c r="D141" i="60"/>
  <c r="D192" i="60"/>
  <c r="D110" i="60"/>
  <c r="D140" i="60"/>
  <c r="D196" i="60"/>
  <c r="D121" i="60"/>
  <c r="D198" i="60"/>
  <c r="D134" i="60"/>
  <c r="D188" i="60"/>
  <c r="D118" i="60"/>
  <c r="D115" i="60"/>
  <c r="D161" i="60"/>
  <c r="D112" i="60"/>
  <c r="D124" i="60"/>
  <c r="D177" i="60"/>
  <c r="D214" i="60"/>
  <c r="D135" i="60"/>
  <c r="D175" i="60"/>
  <c r="D131" i="60"/>
  <c r="D129" i="60"/>
  <c r="D114" i="60"/>
  <c r="D189" i="60"/>
  <c r="D136" i="60"/>
  <c r="D105" i="60"/>
  <c r="D216" i="60"/>
  <c r="D169" i="60"/>
  <c r="D128" i="60"/>
  <c r="D190" i="60"/>
</calcChain>
</file>

<file path=xl/sharedStrings.xml><?xml version="1.0" encoding="utf-8"?>
<sst xmlns="http://schemas.openxmlformats.org/spreadsheetml/2006/main" count="923" uniqueCount="655">
  <si>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</si>
  <si>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</si>
  <si>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</si>
  <si>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</si>
  <si>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</si>
  <si>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</si>
  <si>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</si>
  <si>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</si>
  <si>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</si>
  <si>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</si>
  <si>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</si>
  <si>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</si>
  <si>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</si>
  <si>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</si>
  <si>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</si>
  <si>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</si>
  <si>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</si>
  <si>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</si>
  <si>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</si>
  <si>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</si>
  <si>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</si>
  <si>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</si>
  <si>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</si>
  <si>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</si>
  <si>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</si>
  <si>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</si>
  <si>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</si>
  <si>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</si>
  <si>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</si>
  <si>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</si>
  <si>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</si>
  <si>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</si>
  <si>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</si>
  <si>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</si>
  <si>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</si>
  <si>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</si>
  <si>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</si>
  <si>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</si>
  <si>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</si>
  <si>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</si>
  <si>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</si>
  <si>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</si>
  <si>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</si>
  <si>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</si>
  <si>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</si>
  <si>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</si>
  <si>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</si>
  <si>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</si>
  <si>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</si>
  <si>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</si>
  <si>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</si>
  <si>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</si>
  <si>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</si>
  <si>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</si>
  <si>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</si>
  <si>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</si>
  <si>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</si>
  <si>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</si>
  <si>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</si>
  <si>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</si>
  <si>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</si>
  <si>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</si>
  <si>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</si>
  <si>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</si>
  <si>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</si>
  <si>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</si>
  <si>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</si>
  <si>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</si>
  <si>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</si>
  <si>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</si>
  <si>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</si>
  <si>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</si>
  <si>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</si>
  <si>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</si>
  <si>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</si>
  <si>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</si>
  <si>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</si>
  <si>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</si>
  <si>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</si>
  <si>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</si>
  <si>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</si>
  <si>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</si>
  <si>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</si>
  <si>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</si>
  <si>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</si>
  <si>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</si>
  <si>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</si>
  <si>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</si>
  <si>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</si>
  <si>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</si>
  <si>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</si>
  <si>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</si>
  <si>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</si>
  <si>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</si>
  <si>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</si>
  <si>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</si>
  <si>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</si>
  <si>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</si>
  <si>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</si>
  <si>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</si>
  <si>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</si>
  <si>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</si>
  <si>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</si>
  <si>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</si>
  <si>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</si>
  <si>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</si>
  <si>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</si>
  <si>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</si>
  <si>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</si>
  <si>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</si>
  <si>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</si>
  <si>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</si>
  <si>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</si>
  <si>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</si>
  <si>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</si>
  <si>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</si>
  <si>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</si>
  <si>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</si>
  <si>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</si>
  <si>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</si>
  <si>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</si>
  <si>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</si>
  <si>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</si>
  <si>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</si>
  <si>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</si>
  <si>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</si>
  <si>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</si>
  <si>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</si>
  <si>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</si>
  <si>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</si>
  <si>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</si>
  <si>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</si>
  <si>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</si>
  <si>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</si>
  <si>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</si>
  <si>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</si>
  <si>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</si>
  <si>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</si>
  <si>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</si>
  <si>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</si>
  <si>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</si>
  <si>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</si>
  <si>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</si>
  <si>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</si>
  <si>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</si>
  <si>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</si>
  <si>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</si>
  <si>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</si>
  <si>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</si>
  <si>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</si>
  <si>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</si>
  <si>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</si>
  <si>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</si>
  <si>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</si>
  <si>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</si>
  <si>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</si>
  <si>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</si>
  <si>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</si>
  <si>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</si>
  <si>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</si>
  <si>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</si>
  <si>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</si>
  <si>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</si>
  <si>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</si>
  <si>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</si>
  <si>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</si>
  <si>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</si>
  <si>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</si>
  <si>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</si>
  <si>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</si>
  <si>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</si>
  <si>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</si>
  <si>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</si>
  <si>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</si>
  <si>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</si>
  <si>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</si>
  <si>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</si>
  <si>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</si>
  <si>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</si>
  <si>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</si>
  <si>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</si>
  <si>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</si>
  <si>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</si>
  <si>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</si>
  <si>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</si>
  <si>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</si>
  <si>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</si>
  <si>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</si>
  <si>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</si>
  <si>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</si>
  <si>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</si>
  <si>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</si>
  <si>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</si>
  <si>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</si>
  <si>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</si>
  <si>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</si>
  <si>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</si>
  <si>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</si>
  <si>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</si>
  <si>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</si>
  <si>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</si>
  <si>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</si>
  <si>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</si>
  <si>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</si>
  <si>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</si>
  <si>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</si>
  <si>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</si>
  <si>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</si>
  <si>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</si>
  <si>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</si>
  <si>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</si>
  <si>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</si>
  <si>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</si>
  <si>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</si>
  <si>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</si>
  <si>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</si>
  <si>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</si>
  <si>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</si>
  <si>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</si>
  <si>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</si>
  <si>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</si>
  <si>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</si>
  <si>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</si>
  <si>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</si>
  <si>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</si>
  <si>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</si>
  <si>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</si>
  <si>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</si>
  <si>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</si>
  <si>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</si>
  <si>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</si>
  <si>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</si>
  <si>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</si>
  <si>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</si>
  <si>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</si>
  <si>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</si>
  <si>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</si>
  <si>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</si>
  <si>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</si>
  <si>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</si>
  <si>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</si>
  <si>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</si>
  <si>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</si>
  <si>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</si>
  <si>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</si>
  <si>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</si>
  <si>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</si>
  <si>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</si>
  <si>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</si>
  <si>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</si>
  <si>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</si>
  <si>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</si>
  <si>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</si>
  <si>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</si>
  <si>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</si>
  <si>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</si>
  <si>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</si>
  <si>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</si>
  <si>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</si>
  <si>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</si>
  <si>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</si>
  <si>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</si>
  <si>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</si>
  <si>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</si>
  <si>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</si>
  <si>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</si>
  <si>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</si>
  <si>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</si>
  <si>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</si>
  <si>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</si>
  <si>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</si>
  <si>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</si>
  <si>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</si>
  <si>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</si>
  <si>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</si>
  <si>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</si>
  <si>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</si>
  <si>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</si>
  <si>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</si>
  <si>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</si>
  <si>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</si>
  <si>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</si>
  <si>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</si>
  <si>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</si>
  <si>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</si>
  <si>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</si>
  <si>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</si>
  <si>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</si>
  <si>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</si>
  <si>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</si>
  <si>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</si>
  <si>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</si>
  <si>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</si>
  <si>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</si>
  <si>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</si>
  <si>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</si>
  <si>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</si>
  <si>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</si>
  <si>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</si>
  <si>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</si>
  <si>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</si>
  <si>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</si>
  <si>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</si>
  <si>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</si>
  <si>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</si>
  <si>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</si>
  <si>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</si>
  <si>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</si>
  <si>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</si>
  <si>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</si>
  <si>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</si>
  <si>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</si>
  <si>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</si>
  <si>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</si>
  <si>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</si>
  <si>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</si>
  <si>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</si>
  <si>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</si>
  <si>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</si>
  <si>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</si>
  <si>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</si>
  <si>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</si>
  <si>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</si>
  <si>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</si>
  <si>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</si>
  <si>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</si>
  <si>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</si>
  <si>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</si>
  <si>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</si>
  <si>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</si>
  <si>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</si>
  <si>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</si>
  <si>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</si>
  <si>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</si>
  <si>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</si>
  <si>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</si>
  <si>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</si>
  <si>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</si>
  <si>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</si>
  <si>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</si>
  <si>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</si>
  <si>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</si>
  <si>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</si>
  <si>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</si>
  <si>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</si>
  <si>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</si>
  <si>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</si>
  <si>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</si>
  <si>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</si>
  <si>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</si>
  <si>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</si>
  <si>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</si>
  <si>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</si>
  <si>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</si>
  <si>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</si>
  <si>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</si>
  <si>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</si>
  <si>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</si>
  <si>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</si>
  <si>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</si>
  <si>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</si>
  <si>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</si>
  <si>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</si>
  <si>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</si>
  <si>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</si>
  <si>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</si>
  <si>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</si>
  <si>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</si>
  <si>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</si>
  <si>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</si>
  <si>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</si>
  <si>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</si>
  <si>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</si>
  <si>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</si>
  <si>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</si>
  <si>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</si>
  <si>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</si>
  <si>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</si>
  <si>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</si>
  <si>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</si>
  <si>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</si>
  <si>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</si>
  <si>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</si>
  <si>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</si>
  <si>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</si>
  <si>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</si>
  <si>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</si>
  <si>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</si>
  <si>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</si>
  <si>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</si>
  <si>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</si>
  <si>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</si>
  <si>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</si>
  <si>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</si>
  <si>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</si>
  <si>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</si>
  <si>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</si>
  <si>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</si>
  <si>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</si>
  <si>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</si>
  <si>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</si>
  <si>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</si>
  <si>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</si>
  <si>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</si>
  <si>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</si>
  <si>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</si>
  <si>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</si>
  <si>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</si>
  <si>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</si>
  <si>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</si>
  <si>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</si>
  <si>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</si>
  <si>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</si>
  <si>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</si>
  <si>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</si>
  <si>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</si>
  <si>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</si>
  <si>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</si>
  <si>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</si>
  <si>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</si>
  <si>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</si>
  <si>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</si>
  <si>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</si>
  <si>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</si>
  <si>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</si>
  <si>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</si>
  <si>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</si>
  <si>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</si>
  <si>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</si>
  <si>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</si>
  <si>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</si>
  <si>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</si>
  <si>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</si>
  <si>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</si>
  <si>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</si>
  <si>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</si>
  <si>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</si>
  <si>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</si>
  <si>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</si>
  <si>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</si>
  <si>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</si>
  <si>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</si>
  <si>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</si>
  <si>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</si>
  <si>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</si>
  <si>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</si>
  <si>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</si>
  <si>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</si>
  <si>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</si>
  <si>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</si>
  <si>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</si>
  <si>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</si>
  <si>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</si>
  <si>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</si>
  <si>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</si>
  <si>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</si>
  <si>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</si>
  <si>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</si>
  <si>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</si>
  <si>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</si>
  <si>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</si>
  <si>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</si>
  <si>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</si>
  <si>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</si>
  <si>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</si>
  <si>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</si>
  <si>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</si>
  <si>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</si>
  <si>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</si>
  <si>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</si>
  <si>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</si>
  <si>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</si>
  <si>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</si>
  <si>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</si>
  <si>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</si>
  <si>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</si>
  <si>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</si>
  <si>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</si>
  <si>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</si>
  <si>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</si>
  <si>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</si>
  <si>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</si>
  <si>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</si>
  <si>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</si>
  <si>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</si>
  <si>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</si>
  <si>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</si>
  <si>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</si>
  <si>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</si>
  <si>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</si>
  <si>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</si>
  <si>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</si>
  <si>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</si>
  <si>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</si>
  <si>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</si>
  <si>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</si>
  <si>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</si>
  <si>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</si>
  <si>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</si>
  <si>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</si>
  <si>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</si>
  <si>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</si>
  <si>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</si>
  <si>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</si>
  <si>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</si>
  <si>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</si>
  <si>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</si>
  <si>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</si>
  <si>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</si>
  <si>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</si>
  <si>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</si>
  <si>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</si>
  <si>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</si>
  <si>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</si>
  <si>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</si>
  <si>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</si>
  <si>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</si>
  <si>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</si>
  <si>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</si>
  <si>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</si>
  <si>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</si>
  <si>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</si>
  <si>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</si>
  <si>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</si>
  <si>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</si>
  <si>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</si>
  <si>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</si>
  <si>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</si>
  <si>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</si>
  <si>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</si>
  <si>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</si>
  <si>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</si>
  <si>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</si>
  <si>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</si>
  <si>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</si>
  <si>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</si>
  <si>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</si>
  <si>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</si>
  <si>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</si>
  <si>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</si>
  <si>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</si>
  <si>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</si>
  <si>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</si>
  <si>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</si>
  <si>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</si>
  <si>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</si>
  <si>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</si>
  <si>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</si>
  <si>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</si>
  <si>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</si>
  <si>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</si>
  <si>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</si>
  <si>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</si>
  <si>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</si>
  <si>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</si>
  <si>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</si>
  <si>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</si>
  <si>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</si>
  <si>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</si>
  <si>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</si>
  <si>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</si>
  <si>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</si>
  <si>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</si>
  <si>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</si>
  <si>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</si>
  <si>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</si>
  <si>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</si>
  <si>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</si>
  <si>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</si>
  <si>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</si>
  <si>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</si>
  <si>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</si>
  <si>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</si>
  <si>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</si>
  <si>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</si>
  <si>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</si>
  <si>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</si>
  <si>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</si>
  <si>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</si>
  <si>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</si>
  <si>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</si>
  <si>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</si>
  <si>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</si>
  <si>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</si>
  <si>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</si>
  <si>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</si>
  <si>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</si>
  <si>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</si>
  <si>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</si>
  <si>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</si>
  <si>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</si>
  <si>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</si>
  <si>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</si>
  <si>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</si>
  <si>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</si>
  <si>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</si>
  <si>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</si>
  <si>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</si>
  <si>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</si>
  <si>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</si>
  <si>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</si>
  <si>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</si>
  <si>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</si>
  <si>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</si>
  <si>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</si>
  <si>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</si>
  <si>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</si>
  <si>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</si>
  <si>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</si>
  <si>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</si>
  <si>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</si>
  <si>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</si>
  <si>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</si>
  <si>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</si>
  <si>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</si>
  <si>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</si>
  <si>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</si>
  <si>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</si>
  <si>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</si>
  <si>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</si>
  <si>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</si>
  <si>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</si>
  <si>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</si>
  <si>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</si>
  <si>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</si>
  <si>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</si>
  <si>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</si>
  <si>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</si>
  <si>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</si>
  <si>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</si>
  <si>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</si>
  <si>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</si>
  <si>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</si>
  <si>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</si>
  <si>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</si>
  <si>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</si>
  <si>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</si>
  <si>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</si>
  <si>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</si>
  <si>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</si>
  <si>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</si>
  <si>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</si>
  <si>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</si>
  <si>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</si>
  <si>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</si>
  <si>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</si>
  <si>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</si>
  <si>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</si>
  <si>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</si>
  <si>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</si>
  <si>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Trimestral</t>
  </si>
  <si>
    <t>Instituto Municipal de Vivienda de San Miguel de Allende, Gto.</t>
  </si>
  <si>
    <t xml:space="preserve">Camino Antiguo a Queretaro No. 2 Fraccionamiento El Deportivo, C.P. 37700, Tel (415) 120-54-58, San Miguel de Allende, Gto </t>
  </si>
  <si>
    <t>imuvi_admon@live.com.mx</t>
  </si>
  <si>
    <t>Correspondiente 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</si>
</sst>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vertical="top"/>
      <protection locked="0"/>
    </xf>
    <xf numFmtId="0" fontId="18" fillId="0" borderId="0" xfId="11" applyAlignment="1" applyProtection="1">
      <alignment vertical="top"/>
      <protection locked="0"/>
    </xf>
    <xf numFmtId="4" fontId="8" fillId="0" borderId="0" xfId="2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18" fillId="0" borderId="0" xfId="11" applyAlignment="1" applyProtection="1">
      <alignment horizontal="center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1" xfId="13" applyNumberFormat="1" applyFont="1" applyFill="1" applyBorder="1" applyAlignment="1">
      <alignment horizontal="right" vertical="center" wrapText="1" inden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723900</xdr:colOff>
      <xdr:row>3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19050" y="47625"/>
          <a:ext cx="704850" cy="523876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43</xdr:row>
      <xdr:rowOff>0</xdr:rowOff>
    </xdr:from>
    <xdr:to>
      <xdr:col>1</xdr:col>
      <xdr:colOff>1504950</xdr:colOff>
      <xdr:row>48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6562725"/>
          <a:ext cx="22383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1657350</xdr:colOff>
      <xdr:row>43</xdr:row>
      <xdr:rowOff>9525</xdr:rowOff>
    </xdr:from>
    <xdr:to>
      <xdr:col>1</xdr:col>
      <xdr:colOff>4000500</xdr:colOff>
      <xdr:row>54</xdr:row>
      <xdr:rowOff>104775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38425" y="6572250"/>
          <a:ext cx="2343150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1</xdr:col>
      <xdr:colOff>4029075</xdr:colOff>
      <xdr:row>43</xdr:row>
      <xdr:rowOff>0</xdr:rowOff>
    </xdr:from>
    <xdr:to>
      <xdr:col>3</xdr:col>
      <xdr:colOff>485775</xdr:colOff>
      <xdr:row>49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0150" y="6562725"/>
          <a:ext cx="22383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77258</xdr:rowOff>
    </xdr:from>
    <xdr:to>
      <xdr:col>1</xdr:col>
      <xdr:colOff>38100</xdr:colOff>
      <xdr:row>2</xdr:row>
      <xdr:rowOff>124884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77258"/>
          <a:ext cx="704850" cy="5344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1571625</xdr:colOff>
      <xdr:row>150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1002625"/>
          <a:ext cx="22383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2</xdr:col>
      <xdr:colOff>136525</xdr:colOff>
      <xdr:row>145</xdr:row>
      <xdr:rowOff>9525</xdr:rowOff>
    </xdr:from>
    <xdr:to>
      <xdr:col>4</xdr:col>
      <xdr:colOff>114300</xdr:colOff>
      <xdr:row>154</xdr:row>
      <xdr:rowOff>116416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110692" y="21779442"/>
          <a:ext cx="2359025" cy="1440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5</xdr:col>
      <xdr:colOff>1428750</xdr:colOff>
      <xdr:row>145</xdr:row>
      <xdr:rowOff>0</xdr:rowOff>
    </xdr:from>
    <xdr:to>
      <xdr:col>7</xdr:col>
      <xdr:colOff>1044575</xdr:colOff>
      <xdr:row>151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398125" y="21002625"/>
          <a:ext cx="22352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344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229</xdr:row>
      <xdr:rowOff>0</xdr:rowOff>
    </xdr:from>
    <xdr:to>
      <xdr:col>1</xdr:col>
      <xdr:colOff>1571625</xdr:colOff>
      <xdr:row>235</xdr:row>
      <xdr:rowOff>15240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31021020"/>
          <a:ext cx="2257425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1724025</xdr:colOff>
      <xdr:row>229</xdr:row>
      <xdr:rowOff>9525</xdr:rowOff>
    </xdr:from>
    <xdr:to>
      <xdr:col>1</xdr:col>
      <xdr:colOff>4067175</xdr:colOff>
      <xdr:row>237</xdr:row>
      <xdr:rowOff>102577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390775" y="34929640"/>
          <a:ext cx="2343150" cy="1265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1</xdr:col>
      <xdr:colOff>4095750</xdr:colOff>
      <xdr:row>229</xdr:row>
      <xdr:rowOff>0</xdr:rowOff>
    </xdr:from>
    <xdr:to>
      <xdr:col>3</xdr:col>
      <xdr:colOff>428625</xdr:colOff>
      <xdr:row>235</xdr:row>
      <xdr:rowOff>106680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781550" y="31021020"/>
          <a:ext cx="2406015" cy="883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119441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33</xdr:row>
      <xdr:rowOff>0</xdr:rowOff>
    </xdr:from>
    <xdr:to>
      <xdr:col>1</xdr:col>
      <xdr:colOff>1752600</xdr:colOff>
      <xdr:row>39</xdr:row>
      <xdr:rowOff>91440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0975" y="4594860"/>
          <a:ext cx="2257425" cy="868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1905000</xdr:colOff>
      <xdr:row>33</xdr:row>
      <xdr:rowOff>9524</xdr:rowOff>
    </xdr:from>
    <xdr:to>
      <xdr:col>2</xdr:col>
      <xdr:colOff>1038225</xdr:colOff>
      <xdr:row>40</xdr:row>
      <xdr:rowOff>53339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590800" y="4604384"/>
          <a:ext cx="2432685" cy="950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1066800</xdr:colOff>
      <xdr:row>33</xdr:row>
      <xdr:rowOff>0</xdr:rowOff>
    </xdr:from>
    <xdr:to>
      <xdr:col>4</xdr:col>
      <xdr:colOff>666750</xdr:colOff>
      <xdr:row>39</xdr:row>
      <xdr:rowOff>68580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052060" y="4594860"/>
          <a:ext cx="2312670" cy="84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38100</xdr:colOff>
      <xdr:row>2</xdr:row>
      <xdr:rowOff>119441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4762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119</xdr:row>
      <xdr:rowOff>0</xdr:rowOff>
    </xdr:from>
    <xdr:to>
      <xdr:col>1</xdr:col>
      <xdr:colOff>2028825</xdr:colOff>
      <xdr:row>125</xdr:row>
      <xdr:rowOff>99060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57200" y="15605760"/>
          <a:ext cx="2257425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2181225</xdr:colOff>
      <xdr:row>119</xdr:row>
      <xdr:rowOff>9525</xdr:rowOff>
    </xdr:from>
    <xdr:to>
      <xdr:col>2</xdr:col>
      <xdr:colOff>295275</xdr:colOff>
      <xdr:row>127</xdr:row>
      <xdr:rowOff>2721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847975" y="1686877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323850</xdr:colOff>
      <xdr:row>119</xdr:row>
      <xdr:rowOff>0</xdr:rowOff>
    </xdr:from>
    <xdr:to>
      <xdr:col>4</xdr:col>
      <xdr:colOff>447675</xdr:colOff>
      <xdr:row>126</xdr:row>
      <xdr:rowOff>45720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360670" y="15605760"/>
          <a:ext cx="230314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485775</xdr:colOff>
      <xdr:row>2</xdr:row>
      <xdr:rowOff>128966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38100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2019300</xdr:colOff>
      <xdr:row>31</xdr:row>
      <xdr:rowOff>138792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0" y="3543300"/>
          <a:ext cx="2238375" cy="8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2038350</xdr:colOff>
      <xdr:row>26</xdr:row>
      <xdr:rowOff>9525</xdr:rowOff>
    </xdr:from>
    <xdr:to>
      <xdr:col>2</xdr:col>
      <xdr:colOff>171450</xdr:colOff>
      <xdr:row>34</xdr:row>
      <xdr:rowOff>2721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57425" y="355282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171450</xdr:colOff>
      <xdr:row>26</xdr:row>
      <xdr:rowOff>0</xdr:rowOff>
    </xdr:from>
    <xdr:to>
      <xdr:col>4</xdr:col>
      <xdr:colOff>466725</xdr:colOff>
      <xdr:row>32</xdr:row>
      <xdr:rowOff>40821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4600575" y="3543300"/>
          <a:ext cx="2238375" cy="898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138491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66675"/>
          <a:ext cx="704850" cy="5480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1990725</xdr:colOff>
      <xdr:row>50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0" y="6019800"/>
          <a:ext cx="2242185" cy="891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2009775</xdr:colOff>
      <xdr:row>44</xdr:row>
      <xdr:rowOff>9525</xdr:rowOff>
    </xdr:from>
    <xdr:to>
      <xdr:col>2</xdr:col>
      <xdr:colOff>209550</xdr:colOff>
      <xdr:row>52</xdr:row>
      <xdr:rowOff>2721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57425" y="6296025"/>
          <a:ext cx="2343150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2</xdr:col>
      <xdr:colOff>209550</xdr:colOff>
      <xdr:row>44</xdr:row>
      <xdr:rowOff>0</xdr:rowOff>
    </xdr:from>
    <xdr:to>
      <xdr:col>4</xdr:col>
      <xdr:colOff>504825</xdr:colOff>
      <xdr:row>51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720590" y="6019800"/>
          <a:ext cx="2291715" cy="906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704850</xdr:colOff>
      <xdr:row>2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57150"/>
          <a:ext cx="704850" cy="523876"/>
        </a:xfrm>
        <a:prstGeom prst="rect">
          <a:avLst/>
        </a:prstGeom>
      </xdr:spPr>
    </xdr:pic>
    <xdr:clientData/>
  </xdr:twoCellAnchor>
  <xdr:twoCellAnchor>
    <xdr:from>
      <xdr:col>0</xdr:col>
      <xdr:colOff>421820</xdr:colOff>
      <xdr:row>52</xdr:row>
      <xdr:rowOff>54427</xdr:rowOff>
    </xdr:from>
    <xdr:to>
      <xdr:col>1</xdr:col>
      <xdr:colOff>1812470</xdr:colOff>
      <xdr:row>59</xdr:row>
      <xdr:rowOff>41563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21820" y="7390409"/>
          <a:ext cx="2256559" cy="908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Responsable</a:t>
          </a:r>
          <a:r>
            <a:rPr lang="es-MX" sz="1100" baseline="0"/>
            <a:t> de Contabilidad</a:t>
          </a:r>
        </a:p>
        <a:p>
          <a:pPr algn="ctr"/>
          <a:r>
            <a:rPr lang="es-MX" sz="1100" baseline="0"/>
            <a:t>C. P. Alfonso Garcia Gonzalez</a:t>
          </a:r>
          <a:endParaRPr lang="es-MX" sz="1100"/>
        </a:p>
      </xdr:txBody>
    </xdr:sp>
    <xdr:clientData/>
  </xdr:twoCellAnchor>
  <xdr:twoCellAnchor>
    <xdr:from>
      <xdr:col>1</xdr:col>
      <xdr:colOff>2933702</xdr:colOff>
      <xdr:row>52</xdr:row>
      <xdr:rowOff>63953</xdr:rowOff>
    </xdr:from>
    <xdr:to>
      <xdr:col>2</xdr:col>
      <xdr:colOff>459924</xdr:colOff>
      <xdr:row>60</xdr:row>
      <xdr:rowOff>57149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3777345" y="7996917"/>
          <a:ext cx="2343150" cy="1040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Encargado Coordinador</a:t>
          </a:r>
          <a:r>
            <a:rPr lang="es-MX" sz="1100" baseline="0"/>
            <a:t> Area Contable y Administrativa </a:t>
          </a:r>
        </a:p>
        <a:p>
          <a:pPr algn="ctr"/>
          <a:r>
            <a:rPr lang="es-MX" sz="1100" baseline="0"/>
            <a:t>LAE Martha Elisa Puerto Cervantes</a:t>
          </a:r>
          <a:endParaRPr lang="es-MX" sz="1100"/>
        </a:p>
      </xdr:txBody>
    </xdr:sp>
    <xdr:clientData/>
  </xdr:twoCellAnchor>
  <xdr:twoCellAnchor>
    <xdr:from>
      <xdr:col>3</xdr:col>
      <xdr:colOff>378276</xdr:colOff>
      <xdr:row>52</xdr:row>
      <xdr:rowOff>54427</xdr:rowOff>
    </xdr:from>
    <xdr:to>
      <xdr:col>5</xdr:col>
      <xdr:colOff>527954</xdr:colOff>
      <xdr:row>59</xdr:row>
      <xdr:rowOff>131617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7263985" y="7390409"/>
          <a:ext cx="2297133" cy="99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</a:t>
          </a:r>
        </a:p>
        <a:p>
          <a:pPr algn="ctr"/>
          <a:r>
            <a:rPr lang="es-MX" sz="1100"/>
            <a:t>Director General </a:t>
          </a:r>
          <a:endParaRPr lang="es-MX" sz="1100" baseline="0"/>
        </a:p>
        <a:p>
          <a:pPr algn="ctr"/>
          <a:r>
            <a:rPr lang="es-MX" sz="1100" baseline="0"/>
            <a:t>Arq. Yuririana Murillo Buenrostro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admon@live.com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muvi_admon@live.com.m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muvi_admon@live.com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muvi_admon@live.com.m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uvi_admon@live.com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muvi_admon@live.com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muvi_admon@live.co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muvi_admon@live.com.m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:B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1" t="s">
        <v>651</v>
      </c>
      <c r="B1" s="151"/>
      <c r="C1" s="36" t="s">
        <v>179</v>
      </c>
      <c r="D1" s="37">
        <v>2022</v>
      </c>
    </row>
    <row r="2" spans="1:4" x14ac:dyDescent="0.2">
      <c r="A2" s="152" t="s">
        <v>485</v>
      </c>
      <c r="B2" s="152"/>
      <c r="C2" s="36" t="s">
        <v>181</v>
      </c>
      <c r="D2" s="39" t="s">
        <v>650</v>
      </c>
    </row>
    <row r="3" spans="1:4" x14ac:dyDescent="0.2">
      <c r="A3" s="151" t="s">
        <v>654</v>
      </c>
      <c r="B3" s="151"/>
      <c r="C3" s="36" t="s">
        <v>182</v>
      </c>
      <c r="D3" s="37">
        <v>4</v>
      </c>
    </row>
    <row r="4" spans="1:4" x14ac:dyDescent="0.2">
      <c r="A4" s="154" t="s">
        <v>649</v>
      </c>
      <c r="B4" s="154"/>
      <c r="C4" s="129"/>
      <c r="D4" s="130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</row>
    <row r="12" spans="1:4" x14ac:dyDescent="0.2">
      <c r="A12" s="64" t="s">
        <v>5</v>
      </c>
      <c r="B12" s="65" t="s">
        <v>6</v>
      </c>
    </row>
    <row r="13" spans="1:4" x14ac:dyDescent="0.2">
      <c r="A13" s="64" t="s">
        <v>133</v>
      </c>
      <c r="B13" s="65" t="s">
        <v>601</v>
      </c>
    </row>
    <row r="14" spans="1:4" x14ac:dyDescent="0.2">
      <c r="A14" s="64" t="s">
        <v>7</v>
      </c>
      <c r="B14" s="65" t="s">
        <v>597</v>
      </c>
    </row>
    <row r="15" spans="1:4" x14ac:dyDescent="0.2">
      <c r="A15" s="64" t="s">
        <v>8</v>
      </c>
      <c r="B15" s="65" t="s">
        <v>132</v>
      </c>
    </row>
    <row r="16" spans="1:4" x14ac:dyDescent="0.2">
      <c r="A16" s="64" t="s">
        <v>9</v>
      </c>
      <c r="B16" s="65" t="s">
        <v>10</v>
      </c>
    </row>
    <row r="17" spans="1:2" x14ac:dyDescent="0.2">
      <c r="A17" s="64" t="s">
        <v>11</v>
      </c>
      <c r="B17" s="65" t="s">
        <v>12</v>
      </c>
    </row>
    <row r="18" spans="1:2" x14ac:dyDescent="0.2">
      <c r="A18" s="64" t="s">
        <v>13</v>
      </c>
      <c r="B18" s="65" t="s">
        <v>14</v>
      </c>
    </row>
    <row r="19" spans="1:2" x14ac:dyDescent="0.2">
      <c r="A19" s="64" t="s">
        <v>15</v>
      </c>
      <c r="B19" s="65" t="s">
        <v>16</v>
      </c>
    </row>
    <row r="20" spans="1:2" x14ac:dyDescent="0.2">
      <c r="A20" s="64" t="s">
        <v>17</v>
      </c>
      <c r="B20" s="65" t="s">
        <v>598</v>
      </c>
    </row>
    <row r="21" spans="1:2" x14ac:dyDescent="0.2">
      <c r="A21" s="64" t="s">
        <v>18</v>
      </c>
      <c r="B21" s="65" t="s">
        <v>19</v>
      </c>
    </row>
    <row r="22" spans="1:2" x14ac:dyDescent="0.2">
      <c r="A22" s="64" t="s">
        <v>20</v>
      </c>
      <c r="B22" s="65" t="s">
        <v>168</v>
      </c>
    </row>
    <row r="23" spans="1:2" x14ac:dyDescent="0.2">
      <c r="A23" s="64" t="s">
        <v>21</v>
      </c>
      <c r="B23" s="65" t="s">
        <v>22</v>
      </c>
    </row>
    <row r="24" spans="1:2" x14ac:dyDescent="0.2">
      <c r="A24" s="64" t="s">
        <v>569</v>
      </c>
      <c r="B24" s="65" t="s">
        <v>292</v>
      </c>
    </row>
    <row r="25" spans="1:2" x14ac:dyDescent="0.2">
      <c r="A25" s="64" t="s">
        <v>570</v>
      </c>
      <c r="B25" s="65" t="s">
        <v>572</v>
      </c>
    </row>
    <row r="26" spans="1:2" x14ac:dyDescent="0.2">
      <c r="A26" s="64" t="s">
        <v>571</v>
      </c>
      <c r="B26" s="65" t="s">
        <v>329</v>
      </c>
    </row>
    <row r="27" spans="1:2" x14ac:dyDescent="0.2">
      <c r="A27" s="64" t="s">
        <v>573</v>
      </c>
      <c r="B27" s="65" t="s">
        <v>346</v>
      </c>
    </row>
    <row r="28" spans="1:2" x14ac:dyDescent="0.2">
      <c r="A28" s="64" t="s">
        <v>23</v>
      </c>
      <c r="B28" s="65" t="s">
        <v>24</v>
      </c>
    </row>
    <row r="29" spans="1:2" x14ac:dyDescent="0.2">
      <c r="A29" s="64" t="s">
        <v>25</v>
      </c>
      <c r="B29" s="65" t="s">
        <v>26</v>
      </c>
    </row>
    <row r="30" spans="1:2" x14ac:dyDescent="0.2">
      <c r="A30" s="64" t="s">
        <v>27</v>
      </c>
      <c r="B30" s="65" t="s">
        <v>28</v>
      </c>
    </row>
    <row r="31" spans="1:2" x14ac:dyDescent="0.2">
      <c r="A31" s="64" t="s">
        <v>29</v>
      </c>
      <c r="B31" s="65" t="s">
        <v>30</v>
      </c>
    </row>
    <row r="32" spans="1:2" x14ac:dyDescent="0.2">
      <c r="A32" s="64" t="s">
        <v>76</v>
      </c>
      <c r="B32" s="65" t="s">
        <v>77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3" t="s">
        <v>648</v>
      </c>
      <c r="B43" s="153"/>
      <c r="C43" s="145"/>
      <c r="D43" s="145"/>
      <c r="E43" s="145"/>
    </row>
    <row r="53" spans="1:4" x14ac:dyDescent="0.2">
      <c r="A53" s="149" t="s">
        <v>652</v>
      </c>
      <c r="B53" s="149"/>
      <c r="C53" s="149"/>
      <c r="D53" s="149"/>
    </row>
    <row r="54" spans="1:4" ht="15" x14ac:dyDescent="0.2">
      <c r="A54" s="150" t="s">
        <v>653</v>
      </c>
      <c r="B54" s="150"/>
      <c r="C54" s="150"/>
      <c r="D54" s="150"/>
    </row>
  </sheetData>
  <sheetProtection formatCells="0" formatColumns="0" formatRows="0" autoFilter="0" pivotTables="0"/>
  <mergeCells count="7">
    <mergeCell ref="A53:D53"/>
    <mergeCell ref="A54:D54"/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  <hyperlink ref="A54" r:id="rId1"/>
  </hyperlinks>
  <pageMargins left="0.70866141732283472" right="0.70866141732283472" top="0.74803149606299213" bottom="0.74803149606299213" header="0.31496062992125984" footer="0.31496062992125984"/>
  <pageSetup scale="79" orientation="landscape" r:id="rId2"/>
  <headerFooter>
    <oddHeader>&amp;CNOTAS A LOS ESTADOS FINANCIEROS</oddHeader>
    <oddFooter>&amp;L&amp;F&amp;R&amp;A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6"/>
  <sheetViews>
    <sheetView showGridLines="0" workbookViewId="0">
      <selection activeCell="A34" sqref="A34:XFD34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8" t="str">
        <f>ESF!A1</f>
        <v>Instituto Municipal de Vivienda de San Miguel de Allende, Gto.</v>
      </c>
      <c r="B1" s="159"/>
      <c r="C1" s="160"/>
    </row>
    <row r="2" spans="1:3" s="58" customFormat="1" ht="18" customHeight="1" x14ac:dyDescent="0.25">
      <c r="A2" s="161" t="s">
        <v>482</v>
      </c>
      <c r="B2" s="162"/>
      <c r="C2" s="163"/>
    </row>
    <row r="3" spans="1:3" s="58" customFormat="1" ht="18" customHeight="1" x14ac:dyDescent="0.25">
      <c r="A3" s="161" t="str">
        <f>ESF!A3</f>
        <v>Correspondiente del 1 de Enero al 31 de Diciembre del 2022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6395292.0499999998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6395292.0499999998</v>
      </c>
    </row>
    <row r="22" spans="1:3" x14ac:dyDescent="0.2">
      <c r="B22" s="42" t="s">
        <v>648</v>
      </c>
    </row>
    <row r="23" spans="1:3" x14ac:dyDescent="0.2">
      <c r="B23" s="42"/>
    </row>
    <row r="24" spans="1:3" x14ac:dyDescent="0.2">
      <c r="B24" s="42"/>
    </row>
    <row r="25" spans="1:3" x14ac:dyDescent="0.2">
      <c r="B25" s="42"/>
    </row>
    <row r="35" spans="1:5" x14ac:dyDescent="0.2">
      <c r="A35" s="149" t="s">
        <v>652</v>
      </c>
      <c r="B35" s="149"/>
      <c r="C35" s="149"/>
      <c r="D35" s="149"/>
      <c r="E35" s="149"/>
    </row>
    <row r="36" spans="1:5" ht="15" x14ac:dyDescent="0.2">
      <c r="A36" s="150" t="s">
        <v>653</v>
      </c>
      <c r="B36" s="150"/>
      <c r="C36" s="150"/>
      <c r="D36" s="150"/>
      <c r="E36" s="150"/>
    </row>
  </sheetData>
  <mergeCells count="6">
    <mergeCell ref="A36:E36"/>
    <mergeCell ref="A1:C1"/>
    <mergeCell ref="A2:C2"/>
    <mergeCell ref="A3:C3"/>
    <mergeCell ref="A4:C4"/>
    <mergeCell ref="A35:E35"/>
  </mergeCells>
  <hyperlinks>
    <hyperlink ref="A36" r:id="rId1"/>
  </hyperlinks>
  <pageMargins left="0.70866141732283472" right="0.70866141732283472" top="0.74803149606299213" bottom="0.74803149606299213" header="0.31496062992125984" footer="0.31496062992125984"/>
  <pageSetup scale="80" orientation="portrait" r:id="rId2"/>
  <ignoredErrors>
    <ignoredError sqref="A8:A13" numberStoredAsText="1"/>
  </ignoredError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54"/>
  <sheetViews>
    <sheetView showGridLines="0" topLeftCell="A12" workbookViewId="0">
      <selection activeCell="D37" sqref="D37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7" t="str">
        <f>ESF!A1</f>
        <v>Instituto Municipal de Vivienda de San Miguel de Allende, Gto.</v>
      </c>
      <c r="B1" s="168"/>
      <c r="C1" s="169"/>
    </row>
    <row r="2" spans="1:3" s="61" customFormat="1" ht="18.95" customHeight="1" x14ac:dyDescent="0.25">
      <c r="A2" s="170" t="s">
        <v>483</v>
      </c>
      <c r="B2" s="171"/>
      <c r="C2" s="172"/>
    </row>
    <row r="3" spans="1:3" s="61" customFormat="1" ht="18.95" customHeight="1" x14ac:dyDescent="0.25">
      <c r="A3" s="170" t="str">
        <f>ESF!A3</f>
        <v>Correspondiente del 1 de Enero al 31 de Diciembre del 2022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3828386.99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118553.45</v>
      </c>
    </row>
    <row r="31" spans="1:3" x14ac:dyDescent="0.2">
      <c r="A31" s="115" t="s">
        <v>552</v>
      </c>
      <c r="B31" s="97" t="s">
        <v>427</v>
      </c>
      <c r="C31" s="176">
        <v>118553.45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3946940.4400000004</v>
      </c>
    </row>
    <row r="41" spans="1:3" x14ac:dyDescent="0.2">
      <c r="B41" s="42" t="s">
        <v>648</v>
      </c>
    </row>
    <row r="53" spans="1:5" x14ac:dyDescent="0.2">
      <c r="A53" s="149" t="s">
        <v>652</v>
      </c>
      <c r="B53" s="149"/>
      <c r="C53" s="149"/>
      <c r="D53" s="149"/>
      <c r="E53" s="149"/>
    </row>
    <row r="54" spans="1:5" ht="15" x14ac:dyDescent="0.2">
      <c r="A54" s="150" t="s">
        <v>653</v>
      </c>
      <c r="B54" s="150"/>
      <c r="C54" s="150"/>
      <c r="D54" s="150"/>
      <c r="E54" s="150"/>
    </row>
  </sheetData>
  <mergeCells count="6">
    <mergeCell ref="A54:E54"/>
    <mergeCell ref="A1:C1"/>
    <mergeCell ref="A2:C2"/>
    <mergeCell ref="A3:C3"/>
    <mergeCell ref="A4:C4"/>
    <mergeCell ref="A53:E53"/>
  </mergeCells>
  <hyperlinks>
    <hyperlink ref="A54" r:id="rId1"/>
  </hyperlinks>
  <pageMargins left="0.70866141732283472" right="0.70866141732283472" top="0.74803149606299213" bottom="0.74803149606299213" header="0.31496062992125984" footer="0.31496062992125984"/>
  <pageSetup scale="86" orientation="portrait" r:id="rId2"/>
  <ignoredErrors>
    <ignoredError sqref="A17:A28 A31:A37" numberStoredAsText="1"/>
    <ignoredError sqref="A1:C3" unlockedFormula="1"/>
  </ignoredError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62"/>
  <sheetViews>
    <sheetView topLeftCell="B23" zoomScale="90" zoomScaleNormal="90" workbookViewId="0">
      <selection activeCell="G40" sqref="G40:G41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7" t="str">
        <f>'Notas a los Edos Financieros'!A1</f>
        <v>Instituto Municipal de Vivienda de San Miguel de Allende, Gto.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2022</v>
      </c>
    </row>
    <row r="2" spans="1:10" ht="18.95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del 1 de Enero al 31 de Diciembre del 2022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2" t="s">
        <v>146</v>
      </c>
      <c r="B7" s="132" t="s">
        <v>479</v>
      </c>
      <c r="C7" s="131" t="s">
        <v>163</v>
      </c>
      <c r="D7" s="131" t="s">
        <v>480</v>
      </c>
      <c r="E7" s="131" t="s">
        <v>481</v>
      </c>
      <c r="F7" s="131" t="s">
        <v>162</v>
      </c>
      <c r="G7" s="131" t="s">
        <v>124</v>
      </c>
      <c r="H7" s="131" t="s">
        <v>165</v>
      </c>
      <c r="I7" s="131" t="s">
        <v>166</v>
      </c>
      <c r="J7" s="131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19878766.550000001</v>
      </c>
      <c r="E36" s="56">
        <v>-19878766.550000001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23419005.77</v>
      </c>
      <c r="E37" s="56">
        <v>-23419005.77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11565429</v>
      </c>
      <c r="E38" s="56">
        <v>-11565429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6395292.0499999998</v>
      </c>
      <c r="E39" s="56">
        <v>-6395292.0499999998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6395292.0499999998</v>
      </c>
      <c r="E40" s="56">
        <v>-6395292.0499999998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19878766.550000001</v>
      </c>
      <c r="E41" s="56">
        <v>-19878766.550000001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51144690.409999996</v>
      </c>
      <c r="E42" s="56">
        <v>-51144690.409999996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35997545</v>
      </c>
      <c r="E43" s="56">
        <v>-35997545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9791606.5500000007</v>
      </c>
      <c r="E44" s="56">
        <v>-9791606.5500000007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8917839.8300000001</v>
      </c>
      <c r="E45" s="56">
        <v>-8917839.8300000001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8891103.0899999999</v>
      </c>
      <c r="E46" s="56">
        <v>-8891103.0899999999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6349313.0800000001</v>
      </c>
      <c r="E47" s="56">
        <v>-6349313.0800000001</v>
      </c>
      <c r="F47" s="56">
        <v>0</v>
      </c>
    </row>
    <row r="48" spans="1:6" x14ac:dyDescent="0.2">
      <c r="A48" s="136"/>
    </row>
    <row r="49" spans="1:6" x14ac:dyDescent="0.2">
      <c r="A49" s="136"/>
      <c r="B49" s="42" t="s">
        <v>648</v>
      </c>
    </row>
    <row r="61" spans="1:6" x14ac:dyDescent="0.2">
      <c r="A61" s="149" t="s">
        <v>652</v>
      </c>
      <c r="B61" s="149"/>
      <c r="C61" s="149"/>
      <c r="D61" s="149"/>
      <c r="E61" s="149"/>
      <c r="F61" s="149"/>
    </row>
    <row r="62" spans="1:6" ht="15" x14ac:dyDescent="0.2">
      <c r="A62" s="150" t="s">
        <v>653</v>
      </c>
      <c r="B62" s="150"/>
      <c r="C62" s="150"/>
      <c r="D62" s="150"/>
      <c r="E62" s="150"/>
      <c r="F62" s="15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61:F61"/>
    <mergeCell ref="A62:F62"/>
  </mergeCells>
  <hyperlinks>
    <hyperlink ref="A62" r:id="rId1"/>
  </hyperlinks>
  <pageMargins left="0.70866141732283472" right="0.70866141732283472" top="0.74803149606299213" bottom="0.74803149606299213" header="0.31496062992125984" footer="0.31496062992125984"/>
  <pageSetup scale="62" fitToHeight="2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3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6"/>
  <sheetViews>
    <sheetView topLeftCell="B78" zoomScale="80" zoomScaleNormal="80" workbookViewId="0">
      <selection activeCell="B146" sqref="B146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5" t="str">
        <f>'Notas a los Edos Financieros'!A1</f>
        <v>Instituto Municipal de Vivienda de San Miguel de Allende, Gto.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5" t="str">
        <f>'Notas a los Edos Financieros'!A3</f>
        <v>Correspondiente del 1 de Enero al 31 de Diciembre del 2022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330.21</v>
      </c>
      <c r="D15" s="46">
        <v>330.21</v>
      </c>
      <c r="E15" s="46">
        <v>2320311.7799999998</v>
      </c>
      <c r="F15" s="46">
        <v>4687365.3</v>
      </c>
      <c r="G15" s="46">
        <v>4687909.18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0.01</v>
      </c>
      <c r="D20" s="46">
        <v>0.01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2">
        <v>1126</v>
      </c>
      <c r="B22" s="143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2">
        <v>1129</v>
      </c>
      <c r="B23" s="143" t="s">
        <v>596</v>
      </c>
      <c r="C23" s="46">
        <v>331463.53999999998</v>
      </c>
      <c r="D23" s="46">
        <v>331463.53999999998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f>SUM(C33:C37)</f>
        <v>172800.01</v>
      </c>
    </row>
    <row r="33" spans="1:8" x14ac:dyDescent="0.2">
      <c r="A33" s="44">
        <v>1141</v>
      </c>
      <c r="B33" s="42" t="s">
        <v>204</v>
      </c>
      <c r="C33" s="46">
        <v>172800.01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44000005.479999997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f>SUM(C55:C61)</f>
        <v>16110899.4</v>
      </c>
      <c r="D54" s="46">
        <f>SUM(D55:D61)</f>
        <v>0</v>
      </c>
      <c r="E54" s="46">
        <f>SUM(E55:E61)</f>
        <v>0</v>
      </c>
    </row>
    <row r="55" spans="1:8" x14ac:dyDescent="0.2">
      <c r="A55" s="44">
        <v>1231</v>
      </c>
      <c r="B55" s="42" t="s">
        <v>216</v>
      </c>
      <c r="C55" s="46">
        <v>14322409.66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1788489.74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SUM(C63:C70)</f>
        <v>1109780.3400000001</v>
      </c>
      <c r="D62" s="46">
        <f>SUM(D63:D70)</f>
        <v>57925.56</v>
      </c>
      <c r="E62" s="46">
        <f>SUM(E63:E70)</f>
        <v>-1127756.21</v>
      </c>
    </row>
    <row r="63" spans="1:8" x14ac:dyDescent="0.2">
      <c r="A63" s="44">
        <v>1241</v>
      </c>
      <c r="B63" s="42" t="s">
        <v>224</v>
      </c>
      <c r="C63" s="46">
        <v>379126.51</v>
      </c>
      <c r="D63" s="46">
        <v>10258.969999999999</v>
      </c>
      <c r="E63" s="46">
        <v>-476316.61</v>
      </c>
    </row>
    <row r="64" spans="1:8" x14ac:dyDescent="0.2">
      <c r="A64" s="44">
        <v>1242</v>
      </c>
      <c r="B64" s="42" t="s">
        <v>225</v>
      </c>
      <c r="C64" s="46">
        <v>7265.83</v>
      </c>
      <c r="D64" s="46">
        <v>726.59</v>
      </c>
      <c r="E64" s="46">
        <v>-5342.51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723388</v>
      </c>
      <c r="D66" s="46">
        <v>46940</v>
      </c>
      <c r="E66" s="46">
        <v>-645154.67000000004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0</v>
      </c>
      <c r="D68" s="46">
        <v>0</v>
      </c>
      <c r="E68" s="46">
        <v>-942.42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SUM(C75:C79)</f>
        <v>11427.16</v>
      </c>
      <c r="D74" s="46">
        <f>SUM(D75:D79)</f>
        <v>496.48</v>
      </c>
      <c r="E74" s="46">
        <f>SUM(E75:E79)</f>
        <v>10094.219999999999</v>
      </c>
    </row>
    <row r="75" spans="1:8" x14ac:dyDescent="0.2">
      <c r="A75" s="44">
        <v>1251</v>
      </c>
      <c r="B75" s="42" t="s">
        <v>234</v>
      </c>
      <c r="C75" s="46">
        <v>11427.16</v>
      </c>
      <c r="D75" s="46">
        <v>496.48</v>
      </c>
      <c r="E75" s="46">
        <v>10094.219999999999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f>SUM(D81:D86)</f>
        <v>0</v>
      </c>
      <c r="E80" s="46">
        <f>SUM(E81:E86)</f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SUM(C104:C112)</f>
        <v>179740.71</v>
      </c>
      <c r="D103" s="46">
        <f>SUM(D104:D112)</f>
        <v>179740.71</v>
      </c>
      <c r="E103" s="46">
        <f>SUM(E104:E112)</f>
        <v>0</v>
      </c>
      <c r="F103" s="46">
        <f>SUM(F104:F112)</f>
        <v>0</v>
      </c>
      <c r="G103" s="46">
        <f>SUM(G104:G112)</f>
        <v>0</v>
      </c>
    </row>
    <row r="104" spans="1:8" x14ac:dyDescent="0.2">
      <c r="A104" s="44">
        <v>2111</v>
      </c>
      <c r="B104" s="42" t="s">
        <v>257</v>
      </c>
      <c r="C104" s="46">
        <v>16153.8</v>
      </c>
      <c r="D104" s="46">
        <f>C104</f>
        <v>16153.8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28169.43</v>
      </c>
      <c r="D105" s="46">
        <f t="shared" ref="D105:D112" si="0">C105</f>
        <v>28169.43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f t="shared" si="0"/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f t="shared" si="0"/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f t="shared" si="0"/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f t="shared" si="0"/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105991.03999999999</v>
      </c>
      <c r="D110" s="46">
        <f t="shared" si="0"/>
        <v>105991.03999999999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f t="shared" si="0"/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29426.44</v>
      </c>
      <c r="D112" s="46">
        <f t="shared" si="0"/>
        <v>29426.44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f t="shared" ref="D113:G113" si="1">SUM(D114:D116)</f>
        <v>0</v>
      </c>
      <c r="E113" s="46">
        <f t="shared" si="1"/>
        <v>0</v>
      </c>
      <c r="F113" s="46">
        <f t="shared" si="1"/>
        <v>0</v>
      </c>
      <c r="G113" s="46">
        <f t="shared" si="1"/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f>C114</f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f t="shared" ref="D115:D116" si="2">C115</f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f t="shared" si="2"/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f>SUM(C121:C126)</f>
        <v>50000</v>
      </c>
    </row>
    <row r="121" spans="1:8" x14ac:dyDescent="0.2">
      <c r="A121" s="44">
        <v>2161</v>
      </c>
      <c r="B121" s="42" t="s">
        <v>271</v>
      </c>
      <c r="C121" s="46">
        <v>50000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f>SUM(C128:C133)</f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648</v>
      </c>
    </row>
    <row r="155" spans="1:8" x14ac:dyDescent="0.2">
      <c r="A155" s="149" t="s">
        <v>652</v>
      </c>
      <c r="B155" s="149"/>
      <c r="C155" s="149"/>
      <c r="D155" s="149"/>
      <c r="E155" s="149"/>
      <c r="F155" s="149"/>
      <c r="G155" s="149"/>
      <c r="H155" s="149"/>
    </row>
    <row r="156" spans="1:8" ht="15" x14ac:dyDescent="0.2">
      <c r="A156" s="150" t="s">
        <v>653</v>
      </c>
      <c r="B156" s="150"/>
      <c r="C156" s="150"/>
      <c r="D156" s="150"/>
      <c r="E156" s="150"/>
      <c r="F156" s="150"/>
      <c r="G156" s="150"/>
      <c r="H156" s="150"/>
    </row>
  </sheetData>
  <sheetProtection formatCells="0" formatColumns="0" formatRows="0" insertColumns="0" insertRows="0" insertHyperlinks="0" deleteColumns="0" deleteRows="0" sort="0" autoFilter="0" pivotTables="0"/>
  <mergeCells count="5">
    <mergeCell ref="A155:H155"/>
    <mergeCell ref="A156:H156"/>
    <mergeCell ref="A1:F1"/>
    <mergeCell ref="A2:F2"/>
    <mergeCell ref="A3:F3"/>
  </mergeCells>
  <hyperlinks>
    <hyperlink ref="A156" r:id="rId1"/>
  </hyperlinks>
  <pageMargins left="0.70866141732283472" right="0.70866141732283472" top="0.74803149606299213" bottom="0.74803149606299213" header="0.31496062992125984" footer="0.31496062992125984"/>
  <pageSetup scale="47" orientation="portrait" r:id="rId2"/>
  <ignoredErrors>
    <ignoredError sqref="C103 C74 C54" formulaRange="1"/>
    <ignoredError sqref="D113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7" sqref="B2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643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39"/>
  <sheetViews>
    <sheetView topLeftCell="C95" zoomScaleNormal="100" workbookViewId="0">
      <selection activeCell="E98" sqref="E98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2" t="str">
        <f>ESF!A1</f>
        <v>Instituto Municipal de Vivienda de San Miguel de Allende, Gto.</v>
      </c>
      <c r="B1" s="152"/>
      <c r="C1" s="152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2" t="str">
        <f>ESF!A3</f>
        <v>Correspondiente del 1 de Enero al 31 de Diciembre del 2022</v>
      </c>
      <c r="B3" s="152"/>
      <c r="C3" s="152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SUM(C9+C19+C25+C28+C34+C37+C46)</f>
        <v>1395292.0499999998</v>
      </c>
      <c r="D8" s="70"/>
      <c r="E8" s="68"/>
    </row>
    <row r="9" spans="1:5" x14ac:dyDescent="0.2">
      <c r="A9" s="69">
        <v>4110</v>
      </c>
      <c r="B9" s="70" t="s">
        <v>293</v>
      </c>
      <c r="C9" s="73">
        <f>SUM(C10:C18)</f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f>SUM(C20:C24)</f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f>SUM(C26:C27)</f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f>SUM(C29:C33)</f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f>SUM(C35:C36)</f>
        <v>719312.6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719312.6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f>SUM(C38:C45)</f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f>SUM(C47:C54)</f>
        <v>675979.45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675979.45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+C59+C65</f>
        <v>5000000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f>SUM(C60:C64)</f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SUM(C66:C69)</f>
        <v>5000000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5000000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C74+C77+C83+C85+C87</f>
        <v>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f>SUM(C75:C76)</f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f>SUM(C78:C82)</f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SUM(C84)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SUM(C86)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SUM(C88:C94)</f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C99+C127+C160+C170+C185+C218</f>
        <v>3946940.44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73">
        <f>C100+C107+C117</f>
        <v>3828386.9899999998</v>
      </c>
      <c r="D99" s="74">
        <f>C99/$C$98</f>
        <v>0.96996320268769998</v>
      </c>
      <c r="E99" s="70"/>
    </row>
    <row r="100" spans="1:5" x14ac:dyDescent="0.2">
      <c r="A100" s="72">
        <v>5110</v>
      </c>
      <c r="B100" s="70" t="s">
        <v>348</v>
      </c>
      <c r="C100" s="73">
        <f>+C101+C102+C103+C105</f>
        <v>2585382.1999999997</v>
      </c>
      <c r="D100" s="74">
        <f t="shared" ref="D100:D163" si="0">C100/$C$98</f>
        <v>0.65503451073105112</v>
      </c>
      <c r="E100" s="70"/>
    </row>
    <row r="101" spans="1:5" x14ac:dyDescent="0.2">
      <c r="A101" s="72">
        <v>5111</v>
      </c>
      <c r="B101" s="70" t="s">
        <v>349</v>
      </c>
      <c r="C101" s="73">
        <v>1991799.46</v>
      </c>
      <c r="D101" s="74">
        <f t="shared" si="0"/>
        <v>0.50464391096816241</v>
      </c>
      <c r="E101" s="70"/>
    </row>
    <row r="102" spans="1:5" x14ac:dyDescent="0.2">
      <c r="A102" s="72">
        <v>5112</v>
      </c>
      <c r="B102" s="70" t="s">
        <v>350</v>
      </c>
      <c r="C102" s="73">
        <v>203631.05</v>
      </c>
      <c r="D102" s="74">
        <f t="shared" si="0"/>
        <v>5.1592126381314232E-2</v>
      </c>
      <c r="E102" s="70"/>
    </row>
    <row r="103" spans="1:5" x14ac:dyDescent="0.2">
      <c r="A103" s="72">
        <v>5113</v>
      </c>
      <c r="B103" s="70" t="s">
        <v>351</v>
      </c>
      <c r="C103" s="73">
        <v>256583.01</v>
      </c>
      <c r="D103" s="74">
        <f t="shared" si="0"/>
        <v>6.5008077497110656E-2</v>
      </c>
      <c r="E103" s="70"/>
    </row>
    <row r="104" spans="1:5" x14ac:dyDescent="0.2">
      <c r="A104" s="72">
        <v>5114</v>
      </c>
      <c r="B104" s="70" t="s">
        <v>352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353</v>
      </c>
      <c r="C105" s="73">
        <v>133368.68</v>
      </c>
      <c r="D105" s="74">
        <f t="shared" si="0"/>
        <v>3.3790395884463864E-2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f>SUM(C108:C116)</f>
        <v>315017.42</v>
      </c>
      <c r="D107" s="74">
        <f t="shared" si="0"/>
        <v>7.981306654832622E-2</v>
      </c>
      <c r="E107" s="70"/>
    </row>
    <row r="108" spans="1:5" x14ac:dyDescent="0.2">
      <c r="A108" s="72">
        <v>5121</v>
      </c>
      <c r="B108" s="70" t="s">
        <v>356</v>
      </c>
      <c r="C108" s="73">
        <v>58734.85</v>
      </c>
      <c r="D108" s="74">
        <f t="shared" si="0"/>
        <v>1.4881108770924346E-2</v>
      </c>
      <c r="E108" s="70"/>
    </row>
    <row r="109" spans="1:5" x14ac:dyDescent="0.2">
      <c r="A109" s="72">
        <v>5122</v>
      </c>
      <c r="B109" s="70" t="s">
        <v>357</v>
      </c>
      <c r="C109" s="73">
        <v>169</v>
      </c>
      <c r="D109" s="74">
        <f t="shared" si="0"/>
        <v>4.2817975738189756E-5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0</v>
      </c>
      <c r="D111" s="74">
        <f t="shared" si="0"/>
        <v>0</v>
      </c>
      <c r="E111" s="70"/>
    </row>
    <row r="112" spans="1:5" x14ac:dyDescent="0.2">
      <c r="A112" s="72">
        <v>5125</v>
      </c>
      <c r="B112" s="70" t="s">
        <v>360</v>
      </c>
      <c r="C112" s="73">
        <v>141941.32999999999</v>
      </c>
      <c r="D112" s="74">
        <f t="shared" si="0"/>
        <v>3.5962369373883939E-2</v>
      </c>
      <c r="E112" s="70"/>
    </row>
    <row r="113" spans="1:5" x14ac:dyDescent="0.2">
      <c r="A113" s="72">
        <v>5126</v>
      </c>
      <c r="B113" s="70" t="s">
        <v>361</v>
      </c>
      <c r="C113" s="73">
        <v>114100.24</v>
      </c>
      <c r="D113" s="74">
        <f t="shared" si="0"/>
        <v>2.8908528449950465E-2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72</v>
      </c>
      <c r="D116" s="74">
        <f t="shared" si="0"/>
        <v>1.8241977829287942E-5</v>
      </c>
      <c r="E116" s="70"/>
    </row>
    <row r="117" spans="1:5" x14ac:dyDescent="0.2">
      <c r="A117" s="72">
        <v>5130</v>
      </c>
      <c r="B117" s="70" t="s">
        <v>365</v>
      </c>
      <c r="C117" s="73">
        <f>SUM(C118:C126)</f>
        <v>927987.37</v>
      </c>
      <c r="D117" s="74">
        <f t="shared" si="0"/>
        <v>0.23511562540832259</v>
      </c>
      <c r="E117" s="70"/>
    </row>
    <row r="118" spans="1:5" x14ac:dyDescent="0.2">
      <c r="A118" s="72">
        <v>5131</v>
      </c>
      <c r="B118" s="70" t="s">
        <v>366</v>
      </c>
      <c r="C118" s="73">
        <v>23321</v>
      </c>
      <c r="D118" s="74">
        <f t="shared" si="0"/>
        <v>5.9086272910670017E-3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512338.55</v>
      </c>
      <c r="D120" s="74">
        <f t="shared" si="0"/>
        <v>0.12980650653041018</v>
      </c>
      <c r="E120" s="70"/>
    </row>
    <row r="121" spans="1:5" x14ac:dyDescent="0.2">
      <c r="A121" s="72">
        <v>5134</v>
      </c>
      <c r="B121" s="70" t="s">
        <v>369</v>
      </c>
      <c r="C121" s="73">
        <v>80306.62</v>
      </c>
      <c r="D121" s="74">
        <f t="shared" si="0"/>
        <v>2.034654974423683E-2</v>
      </c>
      <c r="E121" s="70"/>
    </row>
    <row r="122" spans="1:5" x14ac:dyDescent="0.2">
      <c r="A122" s="72">
        <v>5135</v>
      </c>
      <c r="B122" s="70" t="s">
        <v>370</v>
      </c>
      <c r="C122" s="73">
        <v>197862.63</v>
      </c>
      <c r="D122" s="74">
        <f t="shared" si="0"/>
        <v>5.0130634857008381E-2</v>
      </c>
      <c r="E122" s="70"/>
    </row>
    <row r="123" spans="1:5" x14ac:dyDescent="0.2">
      <c r="A123" s="72">
        <v>5136</v>
      </c>
      <c r="B123" s="70" t="s">
        <v>371</v>
      </c>
      <c r="C123" s="73">
        <v>1624</v>
      </c>
      <c r="D123" s="74">
        <f t="shared" si="0"/>
        <v>4.1145794437171695E-4</v>
      </c>
      <c r="E123" s="70"/>
    </row>
    <row r="124" spans="1:5" x14ac:dyDescent="0.2">
      <c r="A124" s="72">
        <v>5137</v>
      </c>
      <c r="B124" s="70" t="s">
        <v>372</v>
      </c>
      <c r="C124" s="73">
        <v>68</v>
      </c>
      <c r="D124" s="74">
        <f t="shared" si="0"/>
        <v>1.7228534616549725E-5</v>
      </c>
      <c r="E124" s="70"/>
    </row>
    <row r="125" spans="1:5" x14ac:dyDescent="0.2">
      <c r="A125" s="72">
        <v>5138</v>
      </c>
      <c r="B125" s="70" t="s">
        <v>373</v>
      </c>
      <c r="C125" s="73">
        <v>41409.22</v>
      </c>
      <c r="D125" s="74">
        <f t="shared" si="0"/>
        <v>1.0491473238445929E-2</v>
      </c>
      <c r="E125" s="70"/>
    </row>
    <row r="126" spans="1:5" x14ac:dyDescent="0.2">
      <c r="A126" s="72">
        <v>5139</v>
      </c>
      <c r="B126" s="70" t="s">
        <v>374</v>
      </c>
      <c r="C126" s="73">
        <v>71057.350000000006</v>
      </c>
      <c r="D126" s="74">
        <f t="shared" si="0"/>
        <v>1.8003147268166025E-2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74">
        <f t="shared" si="0"/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C164/$C$98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C186+C195+C198+C204+C206+C208</f>
        <v>118553.45</v>
      </c>
      <c r="D185" s="74">
        <f t="shared" si="1"/>
        <v>3.0036797312299954E-2</v>
      </c>
      <c r="E185" s="70"/>
    </row>
    <row r="186" spans="1:5" x14ac:dyDescent="0.2">
      <c r="A186" s="72">
        <v>5510</v>
      </c>
      <c r="B186" s="70" t="s">
        <v>427</v>
      </c>
      <c r="C186" s="73">
        <f>SUM(C187:C194)</f>
        <v>118553.45</v>
      </c>
      <c r="D186" s="74">
        <f t="shared" si="1"/>
        <v>3.0036797312299954E-2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60131.41</v>
      </c>
      <c r="D189" s="74">
        <f t="shared" si="1"/>
        <v>1.5234942334219769E-2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57925.56</v>
      </c>
      <c r="D191" s="74">
        <f t="shared" si="1"/>
        <v>1.4676066406515118E-2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496.48</v>
      </c>
      <c r="D193" s="74">
        <f t="shared" si="1"/>
        <v>1.2578857156506776E-4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648</v>
      </c>
    </row>
    <row r="238" spans="1:8" x14ac:dyDescent="0.2">
      <c r="A238" s="149" t="s">
        <v>652</v>
      </c>
      <c r="B238" s="149"/>
      <c r="C238" s="149"/>
      <c r="D238" s="149"/>
      <c r="E238" s="146"/>
      <c r="F238" s="146"/>
      <c r="G238" s="146"/>
      <c r="H238" s="146"/>
    </row>
    <row r="239" spans="1:8" ht="15" x14ac:dyDescent="0.2">
      <c r="A239" s="150" t="s">
        <v>653</v>
      </c>
      <c r="B239" s="150"/>
      <c r="C239" s="150"/>
      <c r="D239" s="150"/>
      <c r="E239" s="147"/>
      <c r="F239" s="147"/>
      <c r="G239" s="147"/>
      <c r="H239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238:D238"/>
    <mergeCell ref="A239:D239"/>
  </mergeCells>
  <hyperlinks>
    <hyperlink ref="A239" r:id="rId1"/>
  </hyperlinks>
  <pageMargins left="0.70866141732283472" right="0.70866141732283472" top="0.74803149606299213" bottom="0.74803149606299213" header="0.31496062992125984" footer="0.31496062992125984"/>
  <pageSetup scale="65" orientation="portrait" r:id="rId2"/>
  <ignoredErrors>
    <ignoredError sqref="C107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15" sqref="B15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644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645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645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42"/>
  <sheetViews>
    <sheetView topLeftCell="C1" workbookViewId="0">
      <selection activeCell="E25" sqref="E25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7" t="str">
        <f>ESF!A1</f>
        <v>Instituto Municipal de Vivienda de San Miguel de Allende, Gto.</v>
      </c>
      <c r="B1" s="157"/>
      <c r="C1" s="157"/>
      <c r="D1" s="49" t="s">
        <v>179</v>
      </c>
      <c r="E1" s="50">
        <f>'Notas a los Edos Financieros'!D1</f>
        <v>2022</v>
      </c>
    </row>
    <row r="2" spans="1:5" ht="18.95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7" t="str">
        <f>ESF!A3</f>
        <v>Correspondiente del 1 de Enero al 31 de Diciembre del 2022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23915019.879999999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2448351.61</v>
      </c>
    </row>
    <row r="15" spans="1:5" x14ac:dyDescent="0.2">
      <c r="A15" s="55">
        <v>3220</v>
      </c>
      <c r="B15" s="51" t="s">
        <v>459</v>
      </c>
      <c r="C15" s="56">
        <v>5416084.3399999999</v>
      </c>
    </row>
    <row r="16" spans="1:5" x14ac:dyDescent="0.2">
      <c r="A16" s="55">
        <v>3230</v>
      </c>
      <c r="B16" s="51" t="s">
        <v>460</v>
      </c>
      <c r="C16" s="56">
        <f>SUM(C17:C20)</f>
        <v>39656038.100000001</v>
      </c>
    </row>
    <row r="17" spans="1:3" x14ac:dyDescent="0.2">
      <c r="A17" s="55">
        <v>3231</v>
      </c>
      <c r="B17" s="51" t="s">
        <v>461</v>
      </c>
      <c r="C17" s="56">
        <v>39656038.100000001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f>SUM(C22:C24)</f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f>SUM(C26:C27)</f>
        <v>-1386074.95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-1386074.95</v>
      </c>
    </row>
    <row r="29" spans="1:3" x14ac:dyDescent="0.2">
      <c r="B29" s="42" t="s">
        <v>648</v>
      </c>
    </row>
    <row r="30" spans="1:3" x14ac:dyDescent="0.2">
      <c r="B30" s="42"/>
    </row>
    <row r="31" spans="1:3" x14ac:dyDescent="0.2">
      <c r="B31" s="42"/>
    </row>
    <row r="32" spans="1:3" x14ac:dyDescent="0.2">
      <c r="B32" s="42"/>
    </row>
    <row r="41" spans="1:5" x14ac:dyDescent="0.2">
      <c r="A41" s="149" t="s">
        <v>652</v>
      </c>
      <c r="B41" s="149"/>
      <c r="C41" s="149"/>
      <c r="D41" s="149"/>
      <c r="E41" s="149"/>
    </row>
    <row r="42" spans="1:5" ht="15" x14ac:dyDescent="0.2">
      <c r="A42" s="150" t="s">
        <v>653</v>
      </c>
      <c r="B42" s="150"/>
      <c r="C42" s="150"/>
      <c r="D42" s="150"/>
      <c r="E42" s="150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41:E41"/>
    <mergeCell ref="A42:E42"/>
  </mergeCells>
  <hyperlinks>
    <hyperlink ref="A42" r:id="rId1"/>
  </hyperlinks>
  <pageMargins left="0.70866141732283472" right="0.70866141732283472" top="0.74803149606299213" bottom="0.74803149606299213" header="0.31496062992125984" footer="0.31496062992125984"/>
  <pageSetup orientation="landscape" r:id="rId2"/>
  <ignoredErrors>
    <ignoredError sqref="C21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646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4"/>
  <sheetViews>
    <sheetView topLeftCell="C100" workbookViewId="0">
      <selection activeCell="G113" sqref="G113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7" t="str">
        <f>ESF!A1</f>
        <v>Instituto Municipal de Vivienda de San Miguel de Allende, Gto.</v>
      </c>
      <c r="B1" s="157"/>
      <c r="C1" s="157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7" t="str">
        <f>ESF!A3</f>
        <v>Correspondiente del 1 de Enero al 31 de Diciembre del 2022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615</v>
      </c>
      <c r="C7" s="128">
        <v>2022</v>
      </c>
      <c r="D7" s="128">
        <v>2021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8231485.0999999996</v>
      </c>
      <c r="D10" s="56">
        <v>5957508.0899999999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38" t="s">
        <v>610</v>
      </c>
      <c r="C15" s="124">
        <f>SUM(C8:C14)</f>
        <v>8231485.0999999996</v>
      </c>
      <c r="D15" s="124">
        <f>SUM(D8:D14)</f>
        <v>5957508.0899999999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615</v>
      </c>
      <c r="C19" s="128" t="s">
        <v>612</v>
      </c>
      <c r="D19" s="128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0</v>
      </c>
      <c r="D28" s="124">
        <f>SUM(D29:D36)</f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8" t="s">
        <v>613</v>
      </c>
      <c r="C43" s="124">
        <f>C20+C28+C37</f>
        <v>0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615</v>
      </c>
      <c r="C46" s="128">
        <v>2022</v>
      </c>
      <c r="D46" s="128">
        <v>2021</v>
      </c>
    </row>
    <row r="47" spans="1:4" x14ac:dyDescent="0.2">
      <c r="A47" s="62">
        <v>3210</v>
      </c>
      <c r="B47" s="63" t="s">
        <v>611</v>
      </c>
      <c r="C47" s="124">
        <v>2448351.61</v>
      </c>
      <c r="D47" s="124">
        <v>-2218750.89</v>
      </c>
    </row>
    <row r="48" spans="1:4" x14ac:dyDescent="0.2">
      <c r="A48" s="55"/>
      <c r="B48" s="138" t="s">
        <v>616</v>
      </c>
      <c r="C48" s="124">
        <f>C49+C61+C93+C96</f>
        <v>141929.28</v>
      </c>
      <c r="D48" s="124">
        <f>D49+D61+D93+D96</f>
        <v>217429.97999999998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620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621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622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623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623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624</v>
      </c>
      <c r="C58" s="56">
        <f>SUM(C59:C60)</f>
        <v>0</v>
      </c>
      <c r="D58" s="56">
        <f>SUM(D59:D60)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C62+C71+C74+C80+C82+C84</f>
        <v>118553.45</v>
      </c>
      <c r="D61" s="124">
        <f>D62+D71+D74+D80+D82+D84</f>
        <v>120095.55</v>
      </c>
    </row>
    <row r="62" spans="1:4" x14ac:dyDescent="0.2">
      <c r="A62" s="55">
        <v>5510</v>
      </c>
      <c r="B62" s="51" t="s">
        <v>427</v>
      </c>
      <c r="C62" s="56">
        <f>SUM(C63:C70)</f>
        <v>118553.45</v>
      </c>
      <c r="D62" s="56">
        <f>SUM(D63:D70)</f>
        <v>120095.55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60131.41</v>
      </c>
      <c r="D65" s="56">
        <v>60131.41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57925.56</v>
      </c>
      <c r="D67" s="56">
        <v>59467.66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496.48</v>
      </c>
      <c r="D69" s="56">
        <v>496.48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SUM(C72:C73)</f>
        <v>0</v>
      </c>
      <c r="D71" s="56">
        <f>SUM(D72:D73)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SUM(C81)</f>
        <v>0</v>
      </c>
      <c r="D80" s="56">
        <f>SUM(D81)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SUM(C83)</f>
        <v>0</v>
      </c>
      <c r="D82" s="56">
        <f>SUM(D83)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625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39" t="s">
        <v>617</v>
      </c>
      <c r="C96" s="124">
        <f>SUM(C97:C101)</f>
        <v>23375.83</v>
      </c>
      <c r="D96" s="124">
        <f>SUM(D97:D101)</f>
        <v>97334.43</v>
      </c>
    </row>
    <row r="97" spans="1:4" x14ac:dyDescent="0.2">
      <c r="A97" s="55">
        <v>2111</v>
      </c>
      <c r="B97" s="51" t="s">
        <v>626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627</v>
      </c>
      <c r="C98" s="56">
        <v>13559.14</v>
      </c>
      <c r="D98" s="56">
        <v>16466.03</v>
      </c>
    </row>
    <row r="99" spans="1:4" x14ac:dyDescent="0.2">
      <c r="A99" s="55">
        <v>2112</v>
      </c>
      <c r="B99" s="51" t="s">
        <v>628</v>
      </c>
      <c r="C99" s="56">
        <v>9816.69</v>
      </c>
      <c r="D99" s="56">
        <v>80868.399999999994</v>
      </c>
    </row>
    <row r="100" spans="1:4" x14ac:dyDescent="0.2">
      <c r="A100" s="55">
        <v>2115</v>
      </c>
      <c r="B100" s="51" t="s">
        <v>630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629</v>
      </c>
      <c r="C101" s="56">
        <v>0</v>
      </c>
      <c r="D101" s="56">
        <v>0</v>
      </c>
    </row>
    <row r="102" spans="1:4" x14ac:dyDescent="0.2">
      <c r="A102" s="55"/>
      <c r="B102" s="138" t="s">
        <v>618</v>
      </c>
      <c r="C102" s="124">
        <f>+C103</f>
        <v>0</v>
      </c>
      <c r="D102" s="124">
        <f>+D103</f>
        <v>0</v>
      </c>
    </row>
    <row r="103" spans="1:4" x14ac:dyDescent="0.2">
      <c r="A103" s="62">
        <v>1120</v>
      </c>
      <c r="B103" s="139" t="s">
        <v>619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7" t="s">
        <v>635</v>
      </c>
      <c r="C104" s="148">
        <v>0</v>
      </c>
      <c r="D104" s="56">
        <v>0</v>
      </c>
    </row>
    <row r="105" spans="1:4" x14ac:dyDescent="0.2">
      <c r="A105" s="55">
        <v>1124</v>
      </c>
      <c r="B105" s="137" t="s">
        <v>636</v>
      </c>
      <c r="C105" s="148">
        <v>0</v>
      </c>
      <c r="D105" s="56">
        <v>0</v>
      </c>
    </row>
    <row r="106" spans="1:4" x14ac:dyDescent="0.2">
      <c r="A106" s="55">
        <v>1124</v>
      </c>
      <c r="B106" s="137" t="s">
        <v>637</v>
      </c>
      <c r="C106" s="148">
        <v>0</v>
      </c>
      <c r="D106" s="56">
        <v>0</v>
      </c>
    </row>
    <row r="107" spans="1:4" x14ac:dyDescent="0.2">
      <c r="A107" s="55">
        <v>1124</v>
      </c>
      <c r="B107" s="137" t="s">
        <v>638</v>
      </c>
      <c r="C107" s="148">
        <v>0</v>
      </c>
      <c r="D107" s="56">
        <v>0</v>
      </c>
    </row>
    <row r="108" spans="1:4" x14ac:dyDescent="0.2">
      <c r="A108" s="55">
        <v>1124</v>
      </c>
      <c r="B108" s="137" t="s">
        <v>639</v>
      </c>
      <c r="C108" s="56">
        <v>0</v>
      </c>
      <c r="D108" s="56">
        <v>0</v>
      </c>
    </row>
    <row r="109" spans="1:4" x14ac:dyDescent="0.2">
      <c r="A109" s="55">
        <v>1124</v>
      </c>
      <c r="B109" s="137" t="s">
        <v>640</v>
      </c>
      <c r="C109" s="56">
        <v>0</v>
      </c>
      <c r="D109" s="56">
        <v>0</v>
      </c>
    </row>
    <row r="110" spans="1:4" x14ac:dyDescent="0.2">
      <c r="A110" s="55">
        <v>1122</v>
      </c>
      <c r="B110" s="137" t="s">
        <v>632</v>
      </c>
      <c r="C110" s="56">
        <v>0</v>
      </c>
      <c r="D110" s="56">
        <v>0</v>
      </c>
    </row>
    <row r="111" spans="1:4" x14ac:dyDescent="0.2">
      <c r="A111" s="55">
        <v>1122</v>
      </c>
      <c r="B111" s="137" t="s">
        <v>633</v>
      </c>
      <c r="C111" s="148">
        <v>0</v>
      </c>
      <c r="D111" s="56">
        <v>0</v>
      </c>
    </row>
    <row r="112" spans="1:4" x14ac:dyDescent="0.2">
      <c r="A112" s="55">
        <v>1122</v>
      </c>
      <c r="B112" s="137" t="s">
        <v>634</v>
      </c>
      <c r="C112" s="56">
        <v>0</v>
      </c>
      <c r="D112" s="56">
        <v>0</v>
      </c>
    </row>
    <row r="113" spans="1:5" x14ac:dyDescent="0.2">
      <c r="A113" s="55"/>
      <c r="B113" s="140" t="s">
        <v>631</v>
      </c>
      <c r="C113" s="124">
        <f>C47+C48-C102</f>
        <v>2590280.8899999997</v>
      </c>
      <c r="D113" s="124">
        <f>D47+D48-D102</f>
        <v>-2001320.9100000001</v>
      </c>
    </row>
    <row r="115" spans="1:5" x14ac:dyDescent="0.2">
      <c r="B115" s="42" t="s">
        <v>648</v>
      </c>
    </row>
    <row r="116" spans="1:5" x14ac:dyDescent="0.2">
      <c r="B116" s="42"/>
    </row>
    <row r="117" spans="1:5" x14ac:dyDescent="0.2">
      <c r="B117" s="42"/>
    </row>
    <row r="118" spans="1:5" x14ac:dyDescent="0.2">
      <c r="B118" s="42"/>
    </row>
    <row r="128" spans="1:5" x14ac:dyDescent="0.2">
      <c r="A128" s="149" t="s">
        <v>652</v>
      </c>
      <c r="B128" s="149"/>
      <c r="C128" s="149"/>
      <c r="D128" s="149"/>
      <c r="E128" s="149"/>
    </row>
    <row r="129" spans="1:8" ht="15" x14ac:dyDescent="0.2">
      <c r="A129" s="150" t="s">
        <v>653</v>
      </c>
      <c r="B129" s="150"/>
      <c r="C129" s="150"/>
      <c r="D129" s="150"/>
      <c r="E129" s="150"/>
    </row>
    <row r="134" spans="1:8" x14ac:dyDescent="0.2">
      <c r="H134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128:E128"/>
    <mergeCell ref="A129:E129"/>
  </mergeCells>
  <dataValidations count="3">
    <dataValidation allowBlank="1" showInputMessage="1" showErrorMessage="1" prompt="Importe final del periodo que corresponde la información financiera trimestral que se presenta." sqref="C7 C46 D59:D60 D50:D57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hyperlinks>
    <hyperlink ref="A129" r:id="rId1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614</v>
      </c>
    </row>
    <row r="6" spans="1:2" ht="14.1" customHeight="1" x14ac:dyDescent="0.2">
      <c r="B6" s="29" t="s">
        <v>641</v>
      </c>
    </row>
    <row r="7" spans="1:2" ht="14.1" customHeight="1" x14ac:dyDescent="0.2">
      <c r="B7" s="29" t="s">
        <v>609</v>
      </c>
    </row>
    <row r="9" spans="1:2" ht="15" customHeight="1" x14ac:dyDescent="0.2">
      <c r="A9" s="117" t="s">
        <v>29</v>
      </c>
      <c r="B9" s="27" t="s">
        <v>604</v>
      </c>
    </row>
    <row r="10" spans="1:2" ht="15" customHeight="1" x14ac:dyDescent="0.2">
      <c r="B10" s="27" t="s">
        <v>75</v>
      </c>
    </row>
    <row r="11" spans="1:2" ht="15" customHeight="1" x14ac:dyDescent="0.2">
      <c r="B11" s="144" t="s">
        <v>178</v>
      </c>
    </row>
    <row r="13" spans="1:2" ht="15" customHeight="1" x14ac:dyDescent="0.2">
      <c r="A13" s="117" t="s">
        <v>76</v>
      </c>
      <c r="B13" s="29" t="s">
        <v>642</v>
      </c>
    </row>
    <row r="14" spans="1:2" x14ac:dyDescent="0.2">
      <c r="B14" s="29" t="s">
        <v>609</v>
      </c>
    </row>
    <row r="16" spans="1:2" ht="22.5" x14ac:dyDescent="0.2">
      <c r="A16" s="135" t="s">
        <v>608</v>
      </c>
      <c r="B16" s="134" t="s">
        <v>647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874B1-1EFE-4D08-8A2D-D41BA1E3D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d2e705e-1a44-4129-9cba-050973369ed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2023-01-24T16:42:00Z</cp:lastPrinted>
  <dcterms:created xsi:type="dcterms:W3CDTF">2012-12-11T20:36:24Z</dcterms:created>
  <dcterms:modified xsi:type="dcterms:W3CDTF">2023-02-14T23:10:23Z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