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NMUVI\FORMATO\"/>
    </mc:Choice>
  </mc:AlternateContent>
  <bookViews>
    <workbookView xWindow="0" yWindow="0" windowWidth="20490" windowHeight="765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3" i="62" l="1"/>
  <c r="D102" i="62" s="1"/>
  <c r="C103" i="62"/>
  <c r="C102" i="62" s="1"/>
  <c r="D96" i="62"/>
  <c r="C96" i="62"/>
  <c r="D94" i="62"/>
  <c r="C94" i="62"/>
  <c r="D93" i="62"/>
  <c r="C93" i="62"/>
  <c r="D84" i="62"/>
  <c r="C84" i="62"/>
  <c r="D82" i="62"/>
  <c r="C82" i="62"/>
  <c r="D80" i="62"/>
  <c r="C80" i="62"/>
  <c r="D74" i="62"/>
  <c r="C74" i="62"/>
  <c r="D71" i="62"/>
  <c r="C71" i="62"/>
  <c r="D62" i="62"/>
  <c r="D61" i="62" s="1"/>
  <c r="C62" i="62"/>
  <c r="C61" i="62" s="1"/>
  <c r="D58" i="62"/>
  <c r="C58" i="62"/>
  <c r="D56" i="62"/>
  <c r="C56" i="62"/>
  <c r="D54" i="62"/>
  <c r="C54" i="62"/>
  <c r="D52" i="62"/>
  <c r="C52" i="62"/>
  <c r="D50" i="62"/>
  <c r="D49" i="62" s="1"/>
  <c r="D48" i="62" s="1"/>
  <c r="D113" i="62" s="1"/>
  <c r="C50" i="62"/>
  <c r="C49" i="62" s="1"/>
  <c r="D37" i="62"/>
  <c r="C37" i="62"/>
  <c r="D28" i="62"/>
  <c r="D43" i="62" s="1"/>
  <c r="C28" i="62"/>
  <c r="C43" i="62" s="1"/>
  <c r="D20" i="62"/>
  <c r="C20" i="62"/>
  <c r="D15" i="62"/>
  <c r="C15" i="62"/>
  <c r="C25" i="61"/>
  <c r="C21" i="61"/>
  <c r="C16" i="61"/>
  <c r="C219" i="60"/>
  <c r="C218" i="60" s="1"/>
  <c r="C208" i="60"/>
  <c r="C206" i="60"/>
  <c r="C204" i="60"/>
  <c r="C198" i="60"/>
  <c r="C195" i="60"/>
  <c r="C186" i="60"/>
  <c r="C185" i="60" s="1"/>
  <c r="C182" i="60"/>
  <c r="C180" i="60"/>
  <c r="C177" i="60"/>
  <c r="C174" i="60"/>
  <c r="C171" i="60"/>
  <c r="C170" i="60" s="1"/>
  <c r="C167" i="60"/>
  <c r="C164" i="60"/>
  <c r="C161" i="60"/>
  <c r="C160" i="60"/>
  <c r="C157" i="60"/>
  <c r="C151" i="60"/>
  <c r="C149" i="60"/>
  <c r="C146" i="60"/>
  <c r="C142" i="60"/>
  <c r="C137" i="60"/>
  <c r="C134" i="60"/>
  <c r="C131" i="60"/>
  <c r="C128" i="60"/>
  <c r="C127" i="60" s="1"/>
  <c r="C117" i="60"/>
  <c r="C107" i="60"/>
  <c r="C100" i="60"/>
  <c r="C99" i="60" s="1"/>
  <c r="C87" i="60"/>
  <c r="C85" i="60"/>
  <c r="C83" i="60"/>
  <c r="C77" i="60"/>
  <c r="C73" i="60" s="1"/>
  <c r="C74" i="60"/>
  <c r="C65" i="60"/>
  <c r="C59" i="60"/>
  <c r="C58" i="60"/>
  <c r="C46" i="60"/>
  <c r="C37" i="60"/>
  <c r="C8" i="60" s="1"/>
  <c r="C34" i="60"/>
  <c r="C28" i="60"/>
  <c r="C25" i="60"/>
  <c r="C19" i="60"/>
  <c r="C9" i="60"/>
  <c r="C48" i="62" l="1"/>
  <c r="C113" i="62" s="1"/>
  <c r="C98" i="60"/>
  <c r="D99" i="60"/>
  <c r="D204" i="60"/>
  <c r="D149" i="60"/>
  <c r="D206" i="60"/>
  <c r="D117" i="60"/>
  <c r="D208" i="60"/>
  <c r="D127" i="60"/>
  <c r="D180" i="60"/>
  <c r="D218" i="60"/>
  <c r="D219" i="60"/>
  <c r="D220" i="60" l="1"/>
  <c r="D214" i="60"/>
  <c r="D210" i="60"/>
  <c r="D207" i="60"/>
  <c r="D201" i="60"/>
  <c r="D191" i="60"/>
  <c r="D187" i="60"/>
  <c r="D179" i="60"/>
  <c r="D176" i="60"/>
  <c r="D173" i="60"/>
  <c r="D159" i="60"/>
  <c r="D156" i="60"/>
  <c r="D152" i="60"/>
  <c r="D143" i="60"/>
  <c r="D140" i="60"/>
  <c r="D125" i="60"/>
  <c r="D121" i="60"/>
  <c r="D114" i="60"/>
  <c r="D110" i="60"/>
  <c r="D103" i="60"/>
  <c r="D215" i="60"/>
  <c r="D198" i="60"/>
  <c r="D192" i="60"/>
  <c r="D182" i="60"/>
  <c r="D165" i="60"/>
  <c r="D153" i="60"/>
  <c r="D150" i="60"/>
  <c r="D144" i="60"/>
  <c r="D137" i="60"/>
  <c r="D128" i="60"/>
  <c r="D118" i="60"/>
  <c r="D104" i="60"/>
  <c r="D217" i="60"/>
  <c r="D213" i="60"/>
  <c r="D209" i="60"/>
  <c r="D200" i="60"/>
  <c r="D197" i="60"/>
  <c r="D194" i="60"/>
  <c r="D190" i="60"/>
  <c r="D184" i="60"/>
  <c r="D181" i="60"/>
  <c r="D178" i="60"/>
  <c r="D175" i="60"/>
  <c r="D172" i="60"/>
  <c r="D158" i="60"/>
  <c r="D155" i="60"/>
  <c r="D151" i="60"/>
  <c r="D142" i="60"/>
  <c r="D139" i="60"/>
  <c r="D136" i="60"/>
  <c r="D133" i="60"/>
  <c r="D130" i="60"/>
  <c r="D124" i="60"/>
  <c r="D120" i="60"/>
  <c r="D113" i="60"/>
  <c r="D109" i="60"/>
  <c r="D106" i="60"/>
  <c r="D102" i="60"/>
  <c r="D211" i="60"/>
  <c r="D162" i="60"/>
  <c r="D147" i="60"/>
  <c r="D131" i="60"/>
  <c r="D122" i="60"/>
  <c r="D107" i="60"/>
  <c r="D216" i="60"/>
  <c r="D212" i="60"/>
  <c r="D203" i="60"/>
  <c r="D199" i="60"/>
  <c r="D196" i="60"/>
  <c r="D193" i="60"/>
  <c r="D189" i="60"/>
  <c r="D183" i="60"/>
  <c r="D169" i="60"/>
  <c r="D166" i="60"/>
  <c r="D163" i="60"/>
  <c r="D154" i="60"/>
  <c r="D148" i="60"/>
  <c r="D145" i="60"/>
  <c r="D138" i="60"/>
  <c r="D135" i="60"/>
  <c r="D132" i="60"/>
  <c r="D129" i="60"/>
  <c r="D123" i="60"/>
  <c r="D119" i="60"/>
  <c r="D116" i="60"/>
  <c r="D112" i="60"/>
  <c r="D108" i="60"/>
  <c r="D105" i="60"/>
  <c r="D101" i="60"/>
  <c r="D205" i="60"/>
  <c r="D202" i="60"/>
  <c r="D195" i="60"/>
  <c r="D188" i="60"/>
  <c r="D168" i="60"/>
  <c r="D141" i="60"/>
  <c r="D134" i="60"/>
  <c r="D126" i="60"/>
  <c r="D115" i="60"/>
  <c r="D111" i="60"/>
  <c r="D100" i="60"/>
  <c r="D186" i="60"/>
  <c r="D167" i="60"/>
  <c r="D177" i="60"/>
  <c r="D185" i="60"/>
  <c r="D170" i="60"/>
  <c r="D174" i="60"/>
  <c r="D171" i="60"/>
  <c r="D157" i="60"/>
  <c r="D164" i="60"/>
  <c r="D161" i="60"/>
  <c r="D146" i="60"/>
  <c r="D160" i="60"/>
  <c r="C127" i="59" l="1"/>
  <c r="C120" i="59"/>
  <c r="D116" i="59"/>
  <c r="D115" i="59"/>
  <c r="D114" i="59"/>
  <c r="G113" i="59"/>
  <c r="F113" i="59"/>
  <c r="E113" i="59"/>
  <c r="D113" i="59"/>
  <c r="C113" i="59"/>
  <c r="D112" i="59"/>
  <c r="D111" i="59"/>
  <c r="D110" i="59"/>
  <c r="D109" i="59"/>
  <c r="D108" i="59"/>
  <c r="D107" i="59"/>
  <c r="D106" i="59"/>
  <c r="D105" i="59"/>
  <c r="D103" i="59" s="1"/>
  <c r="D104" i="59"/>
  <c r="G103" i="59"/>
  <c r="F103" i="59"/>
  <c r="E103" i="59"/>
  <c r="C103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2" i="59"/>
  <c r="F14" i="59"/>
  <c r="G14" i="59" s="1"/>
  <c r="A1" i="59" l="1"/>
  <c r="A1" i="64" s="1"/>
  <c r="A1" i="63" l="1"/>
  <c r="E1" i="62" l="1"/>
  <c r="E2" i="62"/>
  <c r="E3" i="62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<sst xmlns="http://schemas.openxmlformats.org/spreadsheetml/2006/main" count="923" uniqueCount="655">
  <si>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</si>
  <si>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</si>
  <si>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</si>
  <si>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</si>
  <si>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</si>
  <si>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</si>
  <si>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</si>
  <si>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</si>
  <si>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</si>
  <si>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</si>
  <si>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</si>
  <si>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</si>
  <si>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</si>
  <si>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</si>
  <si>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</si>
  <si>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</si>
  <si>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</si>
  <si>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</si>
  <si>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</si>
  <si>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</si>
  <si>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</si>
  <si>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</si>
  <si>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</si>
  <si>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</si>
  <si>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</si>
  <si>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</si>
  <si>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</si>
  <si>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</si>
  <si>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</si>
  <si>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</si>
  <si>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</si>
  <si>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</si>
  <si>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</si>
  <si>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</si>
  <si>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</si>
  <si>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</si>
  <si>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</si>
  <si>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</si>
  <si>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</si>
  <si>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</si>
  <si>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</si>
  <si>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</si>
  <si>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</si>
  <si>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</si>
  <si>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</si>
  <si>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</si>
  <si>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</si>
  <si>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</si>
  <si>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</si>
  <si>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</si>
  <si>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</si>
  <si>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</si>
  <si>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</si>
  <si>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</si>
  <si>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</si>
  <si>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</si>
  <si>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</si>
  <si>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</si>
  <si>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</si>
  <si>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</si>
  <si>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</si>
  <si>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</si>
  <si>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</si>
  <si>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</si>
  <si>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</si>
  <si>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</si>
  <si>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</si>
  <si>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</si>
  <si>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</si>
  <si>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</si>
  <si>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</si>
  <si>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</si>
  <si>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</si>
  <si>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</si>
  <si>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</si>
  <si>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</si>
  <si>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</si>
  <si>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</si>
  <si>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</si>
  <si>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</si>
  <si>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</si>
  <si>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</si>
  <si>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</si>
  <si>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</si>
  <si>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</si>
  <si>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</si>
  <si>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</si>
  <si>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</si>
  <si>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</si>
  <si>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</si>
  <si>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</si>
  <si>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</si>
  <si>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</si>
  <si>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</si>
  <si>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</si>
  <si>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</si>
  <si>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</si>
  <si>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</si>
  <si>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</si>
  <si>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</si>
  <si>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</si>
  <si>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</si>
  <si>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</si>
  <si>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</si>
  <si>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</si>
  <si>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</si>
  <si>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</si>
  <si>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</si>
  <si>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</si>
  <si>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</si>
  <si>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</si>
  <si>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</si>
  <si>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</si>
  <si>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</si>
  <si>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</si>
  <si>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</si>
  <si>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</si>
  <si>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</si>
  <si>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</si>
  <si>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</si>
  <si>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</si>
  <si>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</si>
  <si>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</si>
  <si>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</si>
  <si>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</si>
  <si>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</si>
  <si>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</si>
  <si>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</si>
  <si>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</si>
  <si>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</si>
  <si>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</si>
  <si>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</si>
  <si>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</si>
  <si>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</si>
  <si>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</si>
  <si>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</si>
  <si>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</si>
  <si>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</si>
  <si>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</si>
  <si>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</si>
  <si>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</si>
  <si>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</si>
  <si>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</si>
  <si>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</si>
  <si>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</si>
  <si>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</si>
  <si>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</si>
  <si>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</si>
  <si>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</si>
  <si>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</si>
  <si>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</si>
  <si>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</si>
  <si>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</si>
  <si>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</si>
  <si>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</si>
  <si>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</si>
  <si>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</si>
  <si>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</si>
  <si>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</si>
  <si>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</si>
  <si>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</si>
  <si>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</si>
  <si>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</si>
  <si>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</si>
  <si>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</si>
  <si>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</si>
  <si>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</si>
  <si>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</si>
  <si>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</si>
  <si>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</si>
  <si>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</si>
  <si>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</si>
  <si>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</si>
  <si>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</si>
  <si>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</si>
  <si>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</si>
  <si>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</si>
  <si>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</si>
  <si>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</si>
  <si>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</si>
  <si>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</si>
  <si>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</si>
  <si>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</si>
  <si>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</si>
  <si>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</si>
  <si>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</si>
  <si>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</si>
  <si>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</si>
  <si>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</si>
  <si>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</si>
  <si>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</si>
  <si>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</si>
  <si>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</si>
  <si>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</si>
  <si>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</si>
  <si>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</si>
  <si>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</si>
  <si>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</si>
  <si>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</si>
  <si>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</si>
  <si>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</si>
  <si>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</si>
  <si>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</si>
  <si>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</si>
  <si>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</si>
  <si>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</si>
  <si>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</si>
  <si>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</si>
  <si>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</si>
  <si>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</si>
  <si>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</si>
  <si>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</si>
  <si>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</si>
  <si>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</si>
  <si>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</si>
  <si>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</si>
  <si>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</si>
  <si>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</si>
  <si>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</si>
  <si>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</si>
  <si>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</si>
  <si>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</si>
  <si>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</si>
  <si>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</si>
  <si>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</si>
  <si>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</si>
  <si>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</si>
  <si>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</si>
  <si>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</si>
  <si>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</si>
  <si>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</si>
  <si>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</si>
  <si>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</si>
  <si>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</si>
  <si>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</si>
  <si>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</si>
  <si>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</si>
  <si>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</si>
  <si>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</si>
  <si>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</si>
  <si>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</si>
  <si>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</si>
  <si>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</si>
  <si>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</si>
  <si>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</si>
  <si>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</si>
  <si>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</si>
  <si>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</si>
  <si>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</si>
  <si>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</si>
  <si>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</si>
  <si>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</si>
  <si>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</si>
  <si>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</si>
  <si>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</si>
  <si>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</si>
  <si>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</si>
  <si>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</si>
  <si>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</si>
  <si>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</si>
  <si>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</si>
  <si>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</si>
  <si>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</si>
  <si>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</si>
  <si>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</si>
  <si>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</si>
  <si>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</si>
  <si>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</si>
  <si>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</si>
  <si>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</si>
  <si>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</si>
  <si>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</si>
  <si>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</si>
  <si>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</si>
  <si>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</si>
  <si>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</si>
  <si>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</si>
  <si>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</si>
  <si>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</si>
  <si>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</si>
  <si>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</si>
  <si>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</si>
  <si>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</si>
  <si>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</si>
  <si>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</si>
  <si>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</si>
  <si>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</si>
  <si>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</si>
  <si>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</si>
  <si>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</si>
  <si>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</si>
  <si>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</si>
  <si>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</si>
  <si>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</si>
  <si>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</si>
  <si>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</si>
  <si>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</si>
  <si>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</si>
  <si>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</si>
  <si>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</si>
  <si>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</si>
  <si>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</si>
  <si>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</si>
  <si>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</si>
  <si>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</si>
  <si>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</si>
  <si>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</si>
  <si>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</si>
  <si>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</si>
  <si>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</si>
  <si>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</si>
  <si>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</si>
  <si>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</si>
  <si>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</si>
  <si>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</si>
  <si>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</si>
  <si>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</si>
  <si>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</si>
  <si>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</si>
  <si>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</si>
  <si>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</si>
  <si>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</si>
  <si>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</si>
  <si>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</si>
  <si>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</si>
  <si>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</si>
  <si>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</si>
  <si>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</si>
  <si>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</si>
  <si>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</si>
  <si>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</si>
  <si>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</si>
  <si>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</si>
  <si>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</si>
  <si>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</si>
  <si>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</si>
  <si>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</si>
  <si>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</si>
  <si>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</si>
  <si>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</si>
  <si>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</si>
  <si>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</si>
  <si>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</si>
  <si>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</si>
  <si>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</si>
  <si>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</si>
  <si>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</si>
  <si>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</si>
  <si>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</si>
  <si>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</si>
  <si>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</si>
  <si>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</si>
  <si>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</si>
  <si>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</si>
  <si>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</si>
  <si>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</si>
  <si>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</si>
  <si>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</si>
  <si>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</si>
  <si>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</si>
  <si>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</si>
  <si>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</si>
  <si>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</si>
  <si>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</si>
  <si>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</si>
  <si>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</si>
  <si>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</si>
  <si>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</si>
  <si>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</si>
  <si>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</si>
  <si>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</si>
  <si>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</si>
  <si>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</si>
  <si>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</si>
  <si>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</si>
  <si>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</si>
  <si>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</si>
  <si>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</si>
  <si>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</si>
  <si>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</si>
  <si>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</si>
  <si>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</si>
  <si>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</si>
  <si>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</si>
  <si>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</si>
  <si>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</si>
  <si>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</si>
  <si>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</si>
  <si>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</si>
  <si>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</si>
  <si>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</si>
  <si>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</si>
  <si>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</si>
  <si>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</si>
  <si>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</si>
  <si>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</si>
  <si>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</si>
  <si>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</si>
  <si>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</si>
  <si>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</si>
  <si>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</si>
  <si>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</si>
  <si>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</si>
  <si>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</si>
  <si>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</si>
  <si>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</si>
  <si>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</si>
  <si>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</si>
  <si>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</si>
  <si>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</si>
  <si>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</si>
  <si>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</si>
  <si>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</si>
  <si>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</si>
  <si>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</si>
  <si>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</si>
  <si>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</si>
  <si>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</si>
  <si>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</si>
  <si>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</si>
  <si>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</si>
  <si>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</si>
  <si>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</si>
  <si>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</si>
  <si>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</si>
  <si>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</si>
  <si>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</si>
  <si>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</si>
  <si>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</si>
  <si>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</si>
  <si>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</si>
  <si>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</si>
  <si>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</si>
  <si>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</si>
  <si>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</si>
  <si>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</si>
  <si>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</si>
  <si>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</si>
  <si>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</si>
  <si>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</si>
  <si>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</si>
  <si>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</si>
  <si>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</si>
  <si>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</si>
  <si>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</si>
  <si>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</si>
  <si>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</si>
  <si>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</si>
  <si>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</si>
  <si>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</si>
  <si>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</si>
  <si>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</si>
  <si>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</si>
  <si>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</si>
  <si>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</si>
  <si>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</si>
  <si>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</si>
  <si>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</si>
  <si>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</si>
  <si>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</si>
  <si>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</si>
  <si>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</si>
  <si>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</si>
  <si>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</si>
  <si>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</si>
  <si>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</si>
  <si>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</si>
  <si>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</si>
  <si>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</si>
  <si>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</si>
  <si>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</si>
  <si>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</si>
  <si>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</si>
  <si>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</si>
  <si>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</si>
  <si>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</si>
  <si>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</si>
  <si>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</si>
  <si>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</si>
  <si>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</si>
  <si>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</si>
  <si>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</si>
  <si>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</si>
  <si>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</si>
  <si>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</si>
  <si>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</si>
  <si>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</si>
  <si>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</si>
  <si>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</si>
  <si>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</si>
  <si>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</si>
  <si>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</si>
  <si>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</si>
  <si>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</si>
  <si>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</si>
  <si>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</si>
  <si>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</si>
  <si>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</si>
  <si>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</si>
  <si>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</si>
  <si>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</si>
  <si>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</si>
  <si>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</si>
  <si>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</si>
  <si>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</si>
  <si>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</si>
  <si>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</si>
  <si>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</si>
  <si>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</si>
  <si>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</si>
  <si>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</si>
  <si>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</si>
  <si>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</si>
  <si>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</si>
  <si>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</si>
  <si>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</si>
  <si>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</si>
  <si>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</si>
  <si>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</si>
  <si>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</si>
  <si>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</si>
  <si>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</si>
  <si>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</si>
  <si>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</si>
  <si>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</si>
  <si>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</si>
  <si>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</si>
  <si>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</si>
  <si>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</si>
  <si>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</si>
  <si>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</si>
  <si>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</si>
  <si>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</si>
  <si>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</si>
  <si>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</si>
  <si>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</si>
  <si>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</si>
  <si>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</si>
  <si>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</si>
  <si>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</si>
  <si>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</si>
  <si>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</si>
  <si>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</si>
  <si>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</si>
  <si>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</si>
  <si>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</si>
  <si>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</si>
  <si>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</si>
  <si>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</si>
  <si>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</si>
  <si>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</si>
  <si>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</si>
  <si>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</si>
  <si>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</si>
  <si>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</si>
  <si>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</si>
  <si>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</si>
  <si>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</si>
  <si>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</si>
  <si>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</si>
  <si>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</si>
  <si>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</si>
  <si>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</si>
  <si>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</si>
  <si>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</si>
  <si>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</si>
  <si>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</si>
  <si>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</si>
  <si>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</si>
  <si>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</si>
  <si>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</si>
  <si>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</si>
  <si>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</si>
  <si>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</si>
  <si>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</si>
  <si>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</si>
  <si>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</si>
  <si>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</si>
  <si>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</si>
  <si>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</si>
  <si>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</si>
  <si>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</si>
  <si>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</si>
  <si>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</si>
  <si>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</si>
  <si>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</si>
  <si>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</si>
  <si>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</si>
  <si>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</si>
  <si>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</si>
  <si>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</si>
  <si>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</si>
  <si>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</si>
  <si>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</si>
  <si>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</si>
  <si>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</si>
  <si>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</si>
  <si>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</si>
  <si>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</si>
  <si>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</si>
  <si>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</si>
  <si>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</si>
  <si>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</si>
  <si>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</si>
  <si>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</si>
  <si>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</si>
  <si>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</si>
  <si>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</si>
  <si>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</si>
  <si>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</si>
  <si>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</si>
  <si>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</si>
  <si>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</si>
  <si>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</si>
  <si>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</si>
  <si>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</si>
  <si>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</si>
  <si>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</si>
  <si>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</si>
  <si>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</si>
  <si>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</si>
  <si>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</si>
  <si>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</si>
  <si>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</si>
  <si>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</si>
  <si>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</si>
  <si>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</si>
  <si>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</si>
  <si>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</si>
  <si>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</si>
  <si>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</si>
  <si>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</si>
  <si>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</si>
  <si>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</si>
  <si>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</si>
  <si>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</si>
  <si>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</si>
  <si>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</si>
  <si>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</si>
  <si>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</si>
  <si>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</si>
  <si>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</si>
  <si>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</si>
  <si>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</si>
  <si>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</si>
  <si>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</si>
  <si>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</si>
  <si>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</si>
  <si>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</si>
  <si>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</si>
  <si>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Trimestral</t>
  </si>
  <si>
    <t>Instituto Municipal de Vivienda de San Miguel de Allende, Gto.</t>
  </si>
  <si>
    <t>Correspondiente del 1 de Enero 31 de Marzo de 2022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</si>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</sst>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3" applyFont="1" applyAlignment="1" applyProtection="1">
      <alignment vertical="top"/>
      <protection locked="0"/>
    </xf>
    <xf numFmtId="0" fontId="18" fillId="0" borderId="0" xfId="11" applyAlignment="1" applyProtection="1">
      <alignment vertical="top"/>
      <protection locked="0"/>
    </xf>
    <xf numFmtId="4" fontId="8" fillId="0" borderId="0" xfId="2" applyNumberFormat="1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18" fillId="0" borderId="0" xfId="11" applyAlignment="1" applyProtection="1">
      <alignment horizontal="center"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723900</xdr:colOff>
      <xdr:row>3</xdr:row>
      <xdr:rowOff>47626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19050" y="47625"/>
          <a:ext cx="704850" cy="523876"/>
        </a:xfrm>
        <a:prstGeom prst="rect">
          <a:avLst/>
        </a:prstGeom>
      </xdr:spPr>
    </xdr:pic>
    <xdr:clientData/>
  </xdr:twoCellAnchor>
  <xdr:twoCellAnchor>
    <xdr:from>
      <xdr:col>0</xdr:col>
      <xdr:colOff>247650</xdr:colOff>
      <xdr:row>43</xdr:row>
      <xdr:rowOff>0</xdr:rowOff>
    </xdr:from>
    <xdr:to>
      <xdr:col>1</xdr:col>
      <xdr:colOff>1504950</xdr:colOff>
      <xdr:row>48</xdr:row>
      <xdr:rowOff>104775</xdr:rowOff>
    </xdr:to>
    <xdr:sp macro="" textlink="">
      <xdr:nvSpPr>
        <xdr:cNvPr id="3" name="CuadroTexto 2"/>
        <xdr:cNvSpPr txBox="1"/>
      </xdr:nvSpPr>
      <xdr:spPr>
        <a:xfrm>
          <a:off x="247650" y="6562725"/>
          <a:ext cx="22383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1657350</xdr:colOff>
      <xdr:row>43</xdr:row>
      <xdr:rowOff>9525</xdr:rowOff>
    </xdr:from>
    <xdr:to>
      <xdr:col>1</xdr:col>
      <xdr:colOff>4000500</xdr:colOff>
      <xdr:row>49</xdr:row>
      <xdr:rowOff>104775</xdr:rowOff>
    </xdr:to>
    <xdr:sp macro="" textlink="">
      <xdr:nvSpPr>
        <xdr:cNvPr id="4" name="CuadroTexto 3"/>
        <xdr:cNvSpPr txBox="1"/>
      </xdr:nvSpPr>
      <xdr:spPr>
        <a:xfrm>
          <a:off x="2638425" y="6572250"/>
          <a:ext cx="234315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1</xdr:col>
      <xdr:colOff>4029075</xdr:colOff>
      <xdr:row>43</xdr:row>
      <xdr:rowOff>0</xdr:rowOff>
    </xdr:from>
    <xdr:to>
      <xdr:col>3</xdr:col>
      <xdr:colOff>485775</xdr:colOff>
      <xdr:row>49</xdr:row>
      <xdr:rowOff>0</xdr:rowOff>
    </xdr:to>
    <xdr:sp macro="" textlink="">
      <xdr:nvSpPr>
        <xdr:cNvPr id="5" name="CuadroTexto 4"/>
        <xdr:cNvSpPr txBox="1"/>
      </xdr:nvSpPr>
      <xdr:spPr>
        <a:xfrm>
          <a:off x="5010150" y="6562725"/>
          <a:ext cx="22383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Murrillo Buenrostro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77258</xdr:rowOff>
    </xdr:from>
    <xdr:to>
      <xdr:col>1</xdr:col>
      <xdr:colOff>38100</xdr:colOff>
      <xdr:row>2</xdr:row>
      <xdr:rowOff>124884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77258"/>
          <a:ext cx="704850" cy="53445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1</xdr:col>
      <xdr:colOff>1571625</xdr:colOff>
      <xdr:row>150</xdr:row>
      <xdr:rowOff>104775</xdr:rowOff>
    </xdr:to>
    <xdr:sp macro="" textlink="">
      <xdr:nvSpPr>
        <xdr:cNvPr id="3" name="CuadroTexto 2"/>
        <xdr:cNvSpPr txBox="1"/>
      </xdr:nvSpPr>
      <xdr:spPr>
        <a:xfrm>
          <a:off x="0" y="21002625"/>
          <a:ext cx="22383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2</xdr:col>
      <xdr:colOff>136525</xdr:colOff>
      <xdr:row>145</xdr:row>
      <xdr:rowOff>9525</xdr:rowOff>
    </xdr:from>
    <xdr:to>
      <xdr:col>4</xdr:col>
      <xdr:colOff>114300</xdr:colOff>
      <xdr:row>151</xdr:row>
      <xdr:rowOff>104775</xdr:rowOff>
    </xdr:to>
    <xdr:sp macro="" textlink="">
      <xdr:nvSpPr>
        <xdr:cNvPr id="4" name="CuadroTexto 3"/>
        <xdr:cNvSpPr txBox="1"/>
      </xdr:nvSpPr>
      <xdr:spPr>
        <a:xfrm>
          <a:off x="5105400" y="21012150"/>
          <a:ext cx="234315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5</xdr:col>
      <xdr:colOff>1428750</xdr:colOff>
      <xdr:row>145</xdr:row>
      <xdr:rowOff>0</xdr:rowOff>
    </xdr:from>
    <xdr:to>
      <xdr:col>7</xdr:col>
      <xdr:colOff>1044575</xdr:colOff>
      <xdr:row>151</xdr:row>
      <xdr:rowOff>0</xdr:rowOff>
    </xdr:to>
    <xdr:sp macro="" textlink="">
      <xdr:nvSpPr>
        <xdr:cNvPr id="5" name="CuadroTexto 4"/>
        <xdr:cNvSpPr txBox="1"/>
      </xdr:nvSpPr>
      <xdr:spPr>
        <a:xfrm>
          <a:off x="10398125" y="21002625"/>
          <a:ext cx="223520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 Murrillo Buenrostro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38100</xdr:colOff>
      <xdr:row>2</xdr:row>
      <xdr:rowOff>105834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47625"/>
          <a:ext cx="704850" cy="53445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223</xdr:row>
      <xdr:rowOff>0</xdr:rowOff>
    </xdr:from>
    <xdr:to>
      <xdr:col>1</xdr:col>
      <xdr:colOff>1571625</xdr:colOff>
      <xdr:row>228</xdr:row>
      <xdr:rowOff>104775</xdr:rowOff>
    </xdr:to>
    <xdr:sp macro="" textlink="">
      <xdr:nvSpPr>
        <xdr:cNvPr id="3" name="CuadroTexto 2"/>
        <xdr:cNvSpPr txBox="1"/>
      </xdr:nvSpPr>
      <xdr:spPr>
        <a:xfrm>
          <a:off x="0" y="34147125"/>
          <a:ext cx="22383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1724025</xdr:colOff>
      <xdr:row>223</xdr:row>
      <xdr:rowOff>9525</xdr:rowOff>
    </xdr:from>
    <xdr:to>
      <xdr:col>1</xdr:col>
      <xdr:colOff>4067175</xdr:colOff>
      <xdr:row>229</xdr:row>
      <xdr:rowOff>104775</xdr:rowOff>
    </xdr:to>
    <xdr:sp macro="" textlink="">
      <xdr:nvSpPr>
        <xdr:cNvPr id="4" name="CuadroTexto 3"/>
        <xdr:cNvSpPr txBox="1"/>
      </xdr:nvSpPr>
      <xdr:spPr>
        <a:xfrm>
          <a:off x="2390775" y="34156650"/>
          <a:ext cx="234315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1</xdr:col>
      <xdr:colOff>4095750</xdr:colOff>
      <xdr:row>223</xdr:row>
      <xdr:rowOff>0</xdr:rowOff>
    </xdr:from>
    <xdr:to>
      <xdr:col>3</xdr:col>
      <xdr:colOff>428625</xdr:colOff>
      <xdr:row>229</xdr:row>
      <xdr:rowOff>0</xdr:rowOff>
    </xdr:to>
    <xdr:sp macro="" textlink="">
      <xdr:nvSpPr>
        <xdr:cNvPr id="5" name="CuadroTexto 4"/>
        <xdr:cNvSpPr txBox="1"/>
      </xdr:nvSpPr>
      <xdr:spPr>
        <a:xfrm>
          <a:off x="4762500" y="34147125"/>
          <a:ext cx="22383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 Murrillo Buenrostro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38100</xdr:colOff>
      <xdr:row>2</xdr:row>
      <xdr:rowOff>119441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47625"/>
          <a:ext cx="704850" cy="548066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30</xdr:row>
      <xdr:rowOff>0</xdr:rowOff>
    </xdr:from>
    <xdr:to>
      <xdr:col>1</xdr:col>
      <xdr:colOff>1752600</xdr:colOff>
      <xdr:row>35</xdr:row>
      <xdr:rowOff>138792</xdr:rowOff>
    </xdr:to>
    <xdr:sp macro="" textlink="">
      <xdr:nvSpPr>
        <xdr:cNvPr id="3" name="CuadroTexto 2"/>
        <xdr:cNvSpPr txBox="1"/>
      </xdr:nvSpPr>
      <xdr:spPr>
        <a:xfrm>
          <a:off x="180975" y="4572000"/>
          <a:ext cx="2238375" cy="8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1905000</xdr:colOff>
      <xdr:row>30</xdr:row>
      <xdr:rowOff>9525</xdr:rowOff>
    </xdr:from>
    <xdr:to>
      <xdr:col>2</xdr:col>
      <xdr:colOff>1038225</xdr:colOff>
      <xdr:row>37</xdr:row>
      <xdr:rowOff>2721</xdr:rowOff>
    </xdr:to>
    <xdr:sp macro="" textlink="">
      <xdr:nvSpPr>
        <xdr:cNvPr id="4" name="CuadroTexto 3"/>
        <xdr:cNvSpPr txBox="1"/>
      </xdr:nvSpPr>
      <xdr:spPr>
        <a:xfrm>
          <a:off x="2571750" y="4581525"/>
          <a:ext cx="2343150" cy="99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2</xdr:col>
      <xdr:colOff>1066800</xdr:colOff>
      <xdr:row>30</xdr:row>
      <xdr:rowOff>0</xdr:rowOff>
    </xdr:from>
    <xdr:to>
      <xdr:col>4</xdr:col>
      <xdr:colOff>666750</xdr:colOff>
      <xdr:row>36</xdr:row>
      <xdr:rowOff>40821</xdr:rowOff>
    </xdr:to>
    <xdr:sp macro="" textlink="">
      <xdr:nvSpPr>
        <xdr:cNvPr id="5" name="CuadroTexto 4"/>
        <xdr:cNvSpPr txBox="1"/>
      </xdr:nvSpPr>
      <xdr:spPr>
        <a:xfrm>
          <a:off x="4943475" y="4572000"/>
          <a:ext cx="2238375" cy="898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 Murrillo Buenrostro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38100</xdr:colOff>
      <xdr:row>2</xdr:row>
      <xdr:rowOff>119441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47625"/>
          <a:ext cx="704850" cy="548066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116</xdr:row>
      <xdr:rowOff>0</xdr:rowOff>
    </xdr:from>
    <xdr:to>
      <xdr:col>1</xdr:col>
      <xdr:colOff>2028825</xdr:colOff>
      <xdr:row>121</xdr:row>
      <xdr:rowOff>138792</xdr:rowOff>
    </xdr:to>
    <xdr:sp macro="" textlink="">
      <xdr:nvSpPr>
        <xdr:cNvPr id="3" name="CuadroTexto 2"/>
        <xdr:cNvSpPr txBox="1"/>
      </xdr:nvSpPr>
      <xdr:spPr>
        <a:xfrm>
          <a:off x="457200" y="16859250"/>
          <a:ext cx="2238375" cy="8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2181225</xdr:colOff>
      <xdr:row>116</xdr:row>
      <xdr:rowOff>9525</xdr:rowOff>
    </xdr:from>
    <xdr:to>
      <xdr:col>2</xdr:col>
      <xdr:colOff>295275</xdr:colOff>
      <xdr:row>123</xdr:row>
      <xdr:rowOff>2721</xdr:rowOff>
    </xdr:to>
    <xdr:sp macro="" textlink="">
      <xdr:nvSpPr>
        <xdr:cNvPr id="4" name="CuadroTexto 3"/>
        <xdr:cNvSpPr txBox="1"/>
      </xdr:nvSpPr>
      <xdr:spPr>
        <a:xfrm>
          <a:off x="2847975" y="16868775"/>
          <a:ext cx="2343150" cy="99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2</xdr:col>
      <xdr:colOff>323850</xdr:colOff>
      <xdr:row>116</xdr:row>
      <xdr:rowOff>0</xdr:rowOff>
    </xdr:from>
    <xdr:to>
      <xdr:col>4</xdr:col>
      <xdr:colOff>447675</xdr:colOff>
      <xdr:row>122</xdr:row>
      <xdr:rowOff>40821</xdr:rowOff>
    </xdr:to>
    <xdr:sp macro="" textlink="">
      <xdr:nvSpPr>
        <xdr:cNvPr id="5" name="CuadroTexto 4"/>
        <xdr:cNvSpPr txBox="1"/>
      </xdr:nvSpPr>
      <xdr:spPr>
        <a:xfrm>
          <a:off x="5219700" y="16859250"/>
          <a:ext cx="2238375" cy="898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 Murrillo Buenrostro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485775</xdr:colOff>
      <xdr:row>2</xdr:row>
      <xdr:rowOff>128966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38100"/>
          <a:ext cx="704850" cy="5480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2019300</xdr:colOff>
      <xdr:row>28</xdr:row>
      <xdr:rowOff>138792</xdr:rowOff>
    </xdr:to>
    <xdr:sp macro="" textlink="">
      <xdr:nvSpPr>
        <xdr:cNvPr id="3" name="CuadroTexto 2"/>
        <xdr:cNvSpPr txBox="1"/>
      </xdr:nvSpPr>
      <xdr:spPr>
        <a:xfrm>
          <a:off x="0" y="3543300"/>
          <a:ext cx="2238375" cy="8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2038350</xdr:colOff>
      <xdr:row>23</xdr:row>
      <xdr:rowOff>9525</xdr:rowOff>
    </xdr:from>
    <xdr:to>
      <xdr:col>2</xdr:col>
      <xdr:colOff>171450</xdr:colOff>
      <xdr:row>30</xdr:row>
      <xdr:rowOff>2721</xdr:rowOff>
    </xdr:to>
    <xdr:sp macro="" textlink="">
      <xdr:nvSpPr>
        <xdr:cNvPr id="4" name="CuadroTexto 3"/>
        <xdr:cNvSpPr txBox="1"/>
      </xdr:nvSpPr>
      <xdr:spPr>
        <a:xfrm>
          <a:off x="2257425" y="3552825"/>
          <a:ext cx="2343150" cy="99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2</xdr:col>
      <xdr:colOff>171450</xdr:colOff>
      <xdr:row>23</xdr:row>
      <xdr:rowOff>0</xdr:rowOff>
    </xdr:from>
    <xdr:to>
      <xdr:col>4</xdr:col>
      <xdr:colOff>466725</xdr:colOff>
      <xdr:row>29</xdr:row>
      <xdr:rowOff>40821</xdr:rowOff>
    </xdr:to>
    <xdr:sp macro="" textlink="">
      <xdr:nvSpPr>
        <xdr:cNvPr id="5" name="CuadroTexto 4"/>
        <xdr:cNvSpPr txBox="1"/>
      </xdr:nvSpPr>
      <xdr:spPr>
        <a:xfrm>
          <a:off x="4600575" y="3543300"/>
          <a:ext cx="2238375" cy="898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 Murrillo Buenrostro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457200</xdr:colOff>
      <xdr:row>2</xdr:row>
      <xdr:rowOff>138491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66675"/>
          <a:ext cx="704850" cy="5480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1990725</xdr:colOff>
      <xdr:row>47</xdr:row>
      <xdr:rowOff>138792</xdr:rowOff>
    </xdr:to>
    <xdr:sp macro="" textlink="">
      <xdr:nvSpPr>
        <xdr:cNvPr id="3" name="CuadroTexto 2"/>
        <xdr:cNvSpPr txBox="1"/>
      </xdr:nvSpPr>
      <xdr:spPr>
        <a:xfrm>
          <a:off x="0" y="6286500"/>
          <a:ext cx="2238375" cy="8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2009775</xdr:colOff>
      <xdr:row>42</xdr:row>
      <xdr:rowOff>9525</xdr:rowOff>
    </xdr:from>
    <xdr:to>
      <xdr:col>2</xdr:col>
      <xdr:colOff>209550</xdr:colOff>
      <xdr:row>49</xdr:row>
      <xdr:rowOff>2721</xdr:rowOff>
    </xdr:to>
    <xdr:sp macro="" textlink="">
      <xdr:nvSpPr>
        <xdr:cNvPr id="4" name="CuadroTexto 3"/>
        <xdr:cNvSpPr txBox="1"/>
      </xdr:nvSpPr>
      <xdr:spPr>
        <a:xfrm>
          <a:off x="2257425" y="6296025"/>
          <a:ext cx="2343150" cy="99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2</xdr:col>
      <xdr:colOff>209550</xdr:colOff>
      <xdr:row>42</xdr:row>
      <xdr:rowOff>0</xdr:rowOff>
    </xdr:from>
    <xdr:to>
      <xdr:col>4</xdr:col>
      <xdr:colOff>504825</xdr:colOff>
      <xdr:row>48</xdr:row>
      <xdr:rowOff>40821</xdr:rowOff>
    </xdr:to>
    <xdr:sp macro="" textlink="">
      <xdr:nvSpPr>
        <xdr:cNvPr id="5" name="CuadroTexto 4"/>
        <xdr:cNvSpPr txBox="1"/>
      </xdr:nvSpPr>
      <xdr:spPr>
        <a:xfrm>
          <a:off x="4600575" y="6286500"/>
          <a:ext cx="2238375" cy="898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 Murrillo Buenrostro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704850</xdr:colOff>
      <xdr:row>2</xdr:row>
      <xdr:rowOff>104776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57150"/>
          <a:ext cx="704850" cy="523876"/>
        </a:xfrm>
        <a:prstGeom prst="rect">
          <a:avLst/>
        </a:prstGeom>
      </xdr:spPr>
    </xdr:pic>
    <xdr:clientData/>
  </xdr:twoCellAnchor>
  <xdr:twoCellAnchor>
    <xdr:from>
      <xdr:col>0</xdr:col>
      <xdr:colOff>421820</xdr:colOff>
      <xdr:row>50</xdr:row>
      <xdr:rowOff>54428</xdr:rowOff>
    </xdr:from>
    <xdr:to>
      <xdr:col>1</xdr:col>
      <xdr:colOff>1812470</xdr:colOff>
      <xdr:row>56</xdr:row>
      <xdr:rowOff>43541</xdr:rowOff>
    </xdr:to>
    <xdr:sp macro="" textlink="">
      <xdr:nvSpPr>
        <xdr:cNvPr id="3" name="CuadroTexto 2"/>
        <xdr:cNvSpPr txBox="1"/>
      </xdr:nvSpPr>
      <xdr:spPr>
        <a:xfrm>
          <a:off x="421820" y="7987392"/>
          <a:ext cx="2234293" cy="8871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2933702</xdr:colOff>
      <xdr:row>50</xdr:row>
      <xdr:rowOff>63953</xdr:rowOff>
    </xdr:from>
    <xdr:to>
      <xdr:col>2</xdr:col>
      <xdr:colOff>459924</xdr:colOff>
      <xdr:row>57</xdr:row>
      <xdr:rowOff>57149</xdr:rowOff>
    </xdr:to>
    <xdr:sp macro="" textlink="">
      <xdr:nvSpPr>
        <xdr:cNvPr id="4" name="CuadroTexto 3"/>
        <xdr:cNvSpPr txBox="1"/>
      </xdr:nvSpPr>
      <xdr:spPr>
        <a:xfrm>
          <a:off x="3777345" y="7996917"/>
          <a:ext cx="2343150" cy="1040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3</xdr:col>
      <xdr:colOff>378276</xdr:colOff>
      <xdr:row>50</xdr:row>
      <xdr:rowOff>54428</xdr:rowOff>
    </xdr:from>
    <xdr:to>
      <xdr:col>5</xdr:col>
      <xdr:colOff>527954</xdr:colOff>
      <xdr:row>56</xdr:row>
      <xdr:rowOff>95249</xdr:rowOff>
    </xdr:to>
    <xdr:sp macro="" textlink="">
      <xdr:nvSpPr>
        <xdr:cNvPr id="5" name="CuadroTexto 4"/>
        <xdr:cNvSpPr txBox="1"/>
      </xdr:nvSpPr>
      <xdr:spPr>
        <a:xfrm>
          <a:off x="7086597" y="7987392"/>
          <a:ext cx="2245178" cy="938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 Murrillo Buenrostro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vi_admon@live.com.m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muvi_admon@live.com.m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muvi_admon@live.com.m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muvi_admon@live.com.mx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uvi_admon@live.com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muvi_admon@live.com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muvi_admon@live.com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muvi_admon@live.com.m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2"/>
  <sheetViews>
    <sheetView showGridLines="0" tabSelected="1" zoomScaleNormal="100" zoomScaleSheetLayoutView="100" workbookViewId="0">
      <pane ySplit="5" topLeftCell="A41" activePane="bottomLeft" state="frozen"/>
      <selection activeCell="A14" sqref="A14:B14"/>
      <selection pane="bottomLeft" activeCell="A52" sqref="A52:D5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6" t="s">
        <v>651</v>
      </c>
      <c r="B1" s="156"/>
      <c r="C1" s="36" t="s">
        <v>179</v>
      </c>
      <c r="D1" s="37">
        <v>2022</v>
      </c>
    </row>
    <row r="2" spans="1:4" x14ac:dyDescent="0.2">
      <c r="A2" s="157" t="s">
        <v>485</v>
      </c>
      <c r="B2" s="157"/>
      <c r="C2" s="36" t="s">
        <v>181</v>
      </c>
      <c r="D2" s="39" t="s">
        <v>650</v>
      </c>
    </row>
    <row r="3" spans="1:4" x14ac:dyDescent="0.2">
      <c r="A3" s="158" t="s">
        <v>652</v>
      </c>
      <c r="B3" s="158"/>
      <c r="C3" s="36" t="s">
        <v>182</v>
      </c>
      <c r="D3" s="37">
        <v>1</v>
      </c>
    </row>
    <row r="4" spans="1:4" x14ac:dyDescent="0.2">
      <c r="A4" s="130" t="s">
        <v>649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9" t="s">
        <v>648</v>
      </c>
      <c r="B43" s="159"/>
      <c r="C43" s="150"/>
      <c r="D43" s="150"/>
      <c r="E43" s="150"/>
    </row>
    <row r="51" spans="1:4" x14ac:dyDescent="0.2">
      <c r="A51" s="154" t="s">
        <v>653</v>
      </c>
      <c r="B51" s="154"/>
      <c r="C51" s="154"/>
      <c r="D51" s="154"/>
    </row>
    <row r="52" spans="1:4" ht="15" x14ac:dyDescent="0.2">
      <c r="A52" s="155" t="s">
        <v>654</v>
      </c>
      <c r="B52" s="155"/>
      <c r="C52" s="155"/>
      <c r="D52" s="155"/>
    </row>
  </sheetData>
  <sheetProtection formatCells="0" formatColumns="0" formatRows="0" autoFilter="0" pivotTables="0"/>
  <mergeCells count="6">
    <mergeCell ref="A51:D51"/>
    <mergeCell ref="A52:D52"/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  <hyperlink ref="A52" r:id="rId1"/>
  </hyperlinks>
  <pageMargins left="0.70866141732283472" right="0.70866141732283472" top="0.74803149606299213" bottom="0.74803149606299213" header="0.31496062992125984" footer="0.31496062992125984"/>
  <pageSetup scale="83" orientation="landscape" r:id="rId2"/>
  <headerFooter>
    <oddHeader>&amp;CNOTAS A LOS ESTADOS FINANCIEROS</oddHeader>
    <oddFooter>&amp;L&amp;F&amp;R&amp;A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32"/>
  <sheetViews>
    <sheetView showGridLines="0" topLeftCell="A5" workbookViewId="0">
      <selection activeCell="A31" sqref="A31:E32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3" t="str">
        <f>ESF!A1</f>
        <v>Instituto Municipal de Vivienda de San Miguel de Allende, Gto.</v>
      </c>
      <c r="B1" s="164"/>
      <c r="C1" s="165"/>
    </row>
    <row r="2" spans="1:3" s="58" customFormat="1" ht="18" customHeight="1" x14ac:dyDescent="0.25">
      <c r="A2" s="166" t="s">
        <v>482</v>
      </c>
      <c r="B2" s="167"/>
      <c r="C2" s="168"/>
    </row>
    <row r="3" spans="1:3" s="58" customFormat="1" ht="18" customHeight="1" x14ac:dyDescent="0.25">
      <c r="A3" s="166" t="str">
        <f>ESF!A3</f>
        <v>Correspondiente del 1 de Enero 31 de Marzo de 2022</v>
      </c>
      <c r="B3" s="167"/>
      <c r="C3" s="168"/>
    </row>
    <row r="4" spans="1:3" s="60" customFormat="1" x14ac:dyDescent="0.2">
      <c r="A4" s="169" t="s">
        <v>478</v>
      </c>
      <c r="B4" s="170"/>
      <c r="C4" s="171"/>
    </row>
    <row r="5" spans="1:3" x14ac:dyDescent="0.2">
      <c r="A5" s="75" t="s">
        <v>517</v>
      </c>
      <c r="B5" s="75"/>
      <c r="C5" s="76">
        <v>1876862.89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5" x14ac:dyDescent="0.2">
      <c r="A17" s="90">
        <v>3.2</v>
      </c>
      <c r="B17" s="83" t="s">
        <v>526</v>
      </c>
      <c r="C17" s="81">
        <v>0</v>
      </c>
    </row>
    <row r="18" spans="1:5" x14ac:dyDescent="0.2">
      <c r="A18" s="90">
        <v>3.3</v>
      </c>
      <c r="B18" s="85" t="s">
        <v>527</v>
      </c>
      <c r="C18" s="91">
        <v>0</v>
      </c>
    </row>
    <row r="19" spans="1:5" x14ac:dyDescent="0.2">
      <c r="A19" s="77"/>
      <c r="B19" s="92"/>
      <c r="C19" s="93"/>
    </row>
    <row r="20" spans="1:5" x14ac:dyDescent="0.2">
      <c r="A20" s="94" t="s">
        <v>82</v>
      </c>
      <c r="B20" s="94"/>
      <c r="C20" s="76">
        <f>C5+C7-C15</f>
        <v>1876862.89</v>
      </c>
    </row>
    <row r="22" spans="1:5" x14ac:dyDescent="0.2">
      <c r="B22" s="42" t="s">
        <v>648</v>
      </c>
    </row>
    <row r="31" spans="1:5" x14ac:dyDescent="0.2">
      <c r="A31" s="154" t="s">
        <v>653</v>
      </c>
      <c r="B31" s="154"/>
      <c r="C31" s="154"/>
      <c r="D31" s="154"/>
      <c r="E31" s="154"/>
    </row>
    <row r="32" spans="1:5" ht="15" x14ac:dyDescent="0.2">
      <c r="A32" s="155" t="s">
        <v>654</v>
      </c>
      <c r="B32" s="155"/>
      <c r="C32" s="155"/>
      <c r="D32" s="155"/>
      <c r="E32" s="155"/>
    </row>
  </sheetData>
  <mergeCells count="6">
    <mergeCell ref="A32:E32"/>
    <mergeCell ref="A1:C1"/>
    <mergeCell ref="A2:C2"/>
    <mergeCell ref="A3:C3"/>
    <mergeCell ref="A4:C4"/>
    <mergeCell ref="A31:E31"/>
  </mergeCells>
  <hyperlinks>
    <hyperlink ref="A32" r:id="rId1"/>
  </hyperlinks>
  <pageMargins left="0.70866141732283472" right="0.70866141732283472" top="0.74803149606299213" bottom="0.74803149606299213" header="0.31496062992125984" footer="0.31496062992125984"/>
  <pageSetup scale="80" orientation="portrait" r:id="rId2"/>
  <ignoredErrors>
    <ignoredError sqref="A8:A13" numberStoredAsText="1"/>
  </ignoredError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51"/>
  <sheetViews>
    <sheetView showGridLines="0" topLeftCell="A24" workbookViewId="0">
      <selection activeCell="A50" sqref="A50:E51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72" t="str">
        <f>ESF!A1</f>
        <v>Instituto Municipal de Vivienda de San Miguel de Allende, Gto.</v>
      </c>
      <c r="B1" s="173"/>
      <c r="C1" s="174"/>
    </row>
    <row r="2" spans="1:3" s="61" customFormat="1" ht="18.95" customHeight="1" x14ac:dyDescent="0.25">
      <c r="A2" s="175" t="s">
        <v>483</v>
      </c>
      <c r="B2" s="176"/>
      <c r="C2" s="177"/>
    </row>
    <row r="3" spans="1:3" s="61" customFormat="1" ht="18.95" customHeight="1" x14ac:dyDescent="0.25">
      <c r="A3" s="175" t="str">
        <f>ESF!A3</f>
        <v>Correspondiente del 1 de Enero 31 de Marzo de 2022</v>
      </c>
      <c r="B3" s="176"/>
      <c r="C3" s="177"/>
    </row>
    <row r="4" spans="1:3" x14ac:dyDescent="0.2">
      <c r="A4" s="169" t="s">
        <v>478</v>
      </c>
      <c r="B4" s="170"/>
      <c r="C4" s="171"/>
    </row>
    <row r="5" spans="1:3" x14ac:dyDescent="0.2">
      <c r="A5" s="105" t="s">
        <v>530</v>
      </c>
      <c r="B5" s="75"/>
      <c r="C5" s="98">
        <v>782623.2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0</v>
      </c>
    </row>
    <row r="31" spans="1:3" x14ac:dyDescent="0.2">
      <c r="A31" s="115" t="s">
        <v>552</v>
      </c>
      <c r="B31" s="97" t="s">
        <v>427</v>
      </c>
      <c r="C31" s="108">
        <v>0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782623.2</v>
      </c>
    </row>
    <row r="41" spans="1:3" x14ac:dyDescent="0.2">
      <c r="B41" s="42" t="s">
        <v>648</v>
      </c>
    </row>
    <row r="50" spans="1:5" x14ac:dyDescent="0.2">
      <c r="A50" s="154" t="s">
        <v>653</v>
      </c>
      <c r="B50" s="154"/>
      <c r="C50" s="154"/>
      <c r="D50" s="154"/>
      <c r="E50" s="154"/>
    </row>
    <row r="51" spans="1:5" ht="15" x14ac:dyDescent="0.2">
      <c r="A51" s="155" t="s">
        <v>654</v>
      </c>
      <c r="B51" s="155"/>
      <c r="C51" s="155"/>
      <c r="D51" s="155"/>
      <c r="E51" s="155"/>
    </row>
  </sheetData>
  <mergeCells count="6">
    <mergeCell ref="A51:E51"/>
    <mergeCell ref="A1:C1"/>
    <mergeCell ref="A2:C2"/>
    <mergeCell ref="A3:C3"/>
    <mergeCell ref="A4:C4"/>
    <mergeCell ref="A50:E50"/>
  </mergeCells>
  <hyperlinks>
    <hyperlink ref="A51" r:id="rId1"/>
  </hyperlinks>
  <pageMargins left="0.70866141732283472" right="0.70866141732283472" top="0.74803149606299213" bottom="0.74803149606299213" header="0.31496062992125984" footer="0.31496062992125984"/>
  <pageSetup scale="84" orientation="portrait" r:id="rId2"/>
  <ignoredErrors>
    <ignoredError sqref="A17:A28 A31:A37" numberStoredAsText="1"/>
    <ignoredError sqref="A1:C3" unlockedFormula="1"/>
  </ignoredError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9"/>
  <sheetViews>
    <sheetView topLeftCell="A20" zoomScale="70" zoomScaleNormal="70" workbookViewId="0">
      <selection activeCell="I53" sqref="I53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2" t="str">
        <f>'Notas a los Edos Financieros'!A1</f>
        <v>Instituto Municipal de Vivienda de San Miguel de Allende, Gto.</v>
      </c>
      <c r="B1" s="178"/>
      <c r="C1" s="178"/>
      <c r="D1" s="178"/>
      <c r="E1" s="178"/>
      <c r="F1" s="178"/>
      <c r="G1" s="49" t="s">
        <v>179</v>
      </c>
      <c r="H1" s="50">
        <f>'Notas a los Edos Financieros'!D1</f>
        <v>2022</v>
      </c>
    </row>
    <row r="2" spans="1:10" ht="18.95" customHeight="1" x14ac:dyDescent="0.2">
      <c r="A2" s="162" t="s">
        <v>484</v>
      </c>
      <c r="B2" s="178"/>
      <c r="C2" s="178"/>
      <c r="D2" s="178"/>
      <c r="E2" s="178"/>
      <c r="F2" s="178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2" t="str">
        <f>'Notas a los Edos Financieros'!A3</f>
        <v>Correspondiente del 1 de Enero 31 de Marzo de 2022</v>
      </c>
      <c r="B3" s="178"/>
      <c r="C3" s="178"/>
      <c r="D3" s="178"/>
      <c r="E3" s="178"/>
      <c r="F3" s="178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0</v>
      </c>
      <c r="E42" s="56">
        <v>0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0</v>
      </c>
      <c r="E47" s="56">
        <v>0</v>
      </c>
      <c r="F47" s="56">
        <v>0</v>
      </c>
    </row>
    <row r="48" spans="1:6" x14ac:dyDescent="0.2">
      <c r="A48" s="138"/>
    </row>
    <row r="49" spans="1:6" x14ac:dyDescent="0.2">
      <c r="A49" s="138"/>
      <c r="B49" s="42" t="s">
        <v>648</v>
      </c>
    </row>
    <row r="58" spans="1:6" x14ac:dyDescent="0.2">
      <c r="A58" s="154" t="s">
        <v>653</v>
      </c>
      <c r="B58" s="154"/>
      <c r="C58" s="154"/>
      <c r="D58" s="154"/>
      <c r="E58" s="154"/>
      <c r="F58" s="154"/>
    </row>
    <row r="59" spans="1:6" ht="15" x14ac:dyDescent="0.2">
      <c r="A59" s="155" t="s">
        <v>654</v>
      </c>
      <c r="B59" s="155"/>
      <c r="C59" s="155"/>
      <c r="D59" s="155"/>
      <c r="E59" s="155"/>
      <c r="F59" s="155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58:F58"/>
    <mergeCell ref="A59:F59"/>
  </mergeCells>
  <hyperlinks>
    <hyperlink ref="A59" r:id="rId1"/>
  </hyperlinks>
  <pageMargins left="0.70866141732283472" right="0.70866141732283472" top="0.74803149606299213" bottom="0.74803149606299213" header="0.31496062992125984" footer="0.31496062992125984"/>
  <pageSetup scale="60" fitToHeight="2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9" t="s">
        <v>34</v>
      </c>
      <c r="B5" s="179"/>
      <c r="C5" s="179"/>
      <c r="D5" s="179"/>
      <c r="E5" s="17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80" t="s">
        <v>36</v>
      </c>
      <c r="C10" s="180"/>
      <c r="D10" s="180"/>
      <c r="E10" s="180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80" t="s">
        <v>38</v>
      </c>
      <c r="C12" s="180"/>
      <c r="D12" s="180"/>
      <c r="E12" s="180"/>
    </row>
    <row r="13" spans="1:8" s="6" customFormat="1" ht="26.1" customHeight="1" x14ac:dyDescent="0.2">
      <c r="A13" s="122" t="s">
        <v>593</v>
      </c>
      <c r="B13" s="180" t="s">
        <v>39</v>
      </c>
      <c r="C13" s="180"/>
      <c r="D13" s="180"/>
      <c r="E13" s="18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606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4"/>
  <sheetViews>
    <sheetView zoomScale="90" zoomScaleNormal="90" workbookViewId="0">
      <selection activeCell="A22" sqref="A22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60" t="str">
        <f>'Notas a los Edos Financieros'!A1</f>
        <v>Instituto Municipal de Vivienda de San Miguel de Allende, Gto.</v>
      </c>
      <c r="B1" s="161"/>
      <c r="C1" s="161"/>
      <c r="D1" s="161"/>
      <c r="E1" s="161"/>
      <c r="F1" s="161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60" t="s">
        <v>180</v>
      </c>
      <c r="B2" s="161"/>
      <c r="C2" s="161"/>
      <c r="D2" s="161"/>
      <c r="E2" s="161"/>
      <c r="F2" s="161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60" t="str">
        <f>'Notas a los Edos Financieros'!A3</f>
        <v>Correspondiente del 1 de Enero 31 de Marzo de 2022</v>
      </c>
      <c r="B3" s="161"/>
      <c r="C3" s="161"/>
      <c r="D3" s="161"/>
      <c r="E3" s="161"/>
      <c r="F3" s="161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2021</v>
      </c>
      <c r="E14" s="43">
        <v>2020</v>
      </c>
      <c r="F14" s="43">
        <f>E14-1</f>
        <v>2019</v>
      </c>
      <c r="G14" s="43">
        <f>F14-1</f>
        <v>2018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330.21</v>
      </c>
      <c r="D15" s="46">
        <v>330.21</v>
      </c>
      <c r="E15" s="46">
        <v>2320311.7799999998</v>
      </c>
      <c r="F15" s="46">
        <v>4687365.3</v>
      </c>
      <c r="G15" s="46">
        <v>4687909.18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0.01</v>
      </c>
      <c r="D20" s="46">
        <v>0.01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3500</v>
      </c>
      <c r="D21" s="46">
        <v>3500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685955.32</v>
      </c>
      <c r="D23" s="46">
        <v>685955.32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f>SUM(C33:C37)</f>
        <v>172800.01</v>
      </c>
    </row>
    <row r="33" spans="1:8" x14ac:dyDescent="0.2">
      <c r="A33" s="44">
        <v>1141</v>
      </c>
      <c r="B33" s="42" t="s">
        <v>204</v>
      </c>
      <c r="C33" s="46">
        <v>172800.01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f>SUM(C55:C61)</f>
        <v>16110899.4</v>
      </c>
      <c r="D54" s="46">
        <f>SUM(D55:D61)</f>
        <v>0</v>
      </c>
      <c r="E54" s="46">
        <f>SUM(E55:E61)</f>
        <v>0</v>
      </c>
    </row>
    <row r="55" spans="1:8" x14ac:dyDescent="0.2">
      <c r="A55" s="44">
        <v>1231</v>
      </c>
      <c r="B55" s="42" t="s">
        <v>216</v>
      </c>
      <c r="C55" s="46">
        <v>14322409.66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1788489.74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f>SUM(C63:C70)</f>
        <v>1109780.3400000001</v>
      </c>
      <c r="D62" s="46">
        <f t="shared" ref="D62:E62" si="0">SUM(D63:D70)</f>
        <v>0</v>
      </c>
      <c r="E62" s="46">
        <f t="shared" si="0"/>
        <v>-1069830.6499999999</v>
      </c>
    </row>
    <row r="63" spans="1:8" x14ac:dyDescent="0.2">
      <c r="A63" s="44">
        <v>1241</v>
      </c>
      <c r="B63" s="42" t="s">
        <v>224</v>
      </c>
      <c r="C63" s="46">
        <v>379126.51</v>
      </c>
      <c r="D63" s="46">
        <v>0</v>
      </c>
      <c r="E63" s="46">
        <v>-466057.64</v>
      </c>
    </row>
    <row r="64" spans="1:8" x14ac:dyDescent="0.2">
      <c r="A64" s="44">
        <v>1242</v>
      </c>
      <c r="B64" s="42" t="s">
        <v>225</v>
      </c>
      <c r="C64" s="46">
        <v>7265.83</v>
      </c>
      <c r="D64" s="46">
        <v>0</v>
      </c>
      <c r="E64" s="46">
        <v>-4615.92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723388</v>
      </c>
      <c r="D66" s="46">
        <v>0</v>
      </c>
      <c r="E66" s="46">
        <v>-598214.67000000004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0</v>
      </c>
      <c r="D68" s="46">
        <v>0</v>
      </c>
      <c r="E68" s="46">
        <v>-942.42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f>SUM(C75:C79)</f>
        <v>11427.16</v>
      </c>
      <c r="D74" s="46">
        <f>SUM(D75:D79)</f>
        <v>0</v>
      </c>
      <c r="E74" s="46">
        <f>SUM(E75:E79)</f>
        <v>9597.74</v>
      </c>
    </row>
    <row r="75" spans="1:8" x14ac:dyDescent="0.2">
      <c r="A75" s="44">
        <v>1251</v>
      </c>
      <c r="B75" s="42" t="s">
        <v>234</v>
      </c>
      <c r="C75" s="46">
        <v>11427.16</v>
      </c>
      <c r="D75" s="46">
        <v>0</v>
      </c>
      <c r="E75" s="46">
        <v>9597.74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f>SUM(C81:C86)</f>
        <v>0</v>
      </c>
      <c r="D80" s="46">
        <f>SUM(D81:D86)</f>
        <v>0</v>
      </c>
      <c r="E80" s="46">
        <f>SUM(E81:E86)</f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SUM(C104:C112)</f>
        <v>92978.58</v>
      </c>
      <c r="D103" s="46">
        <f>SUM(D104:D112)</f>
        <v>92978.58</v>
      </c>
      <c r="E103" s="46">
        <f>SUM(E104:E112)</f>
        <v>0</v>
      </c>
      <c r="F103" s="46">
        <f>SUM(F104:F112)</f>
        <v>0</v>
      </c>
      <c r="G103" s="46">
        <f>SUM(G104:G112)</f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f>C104</f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37530.46</v>
      </c>
      <c r="D105" s="46">
        <f t="shared" ref="D105:D112" si="1">C105</f>
        <v>37530.46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f t="shared" si="1"/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f t="shared" si="1"/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f t="shared" si="1"/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f t="shared" si="1"/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31585.46</v>
      </c>
      <c r="D110" s="46">
        <f t="shared" si="1"/>
        <v>31585.46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f t="shared" si="1"/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23862.66</v>
      </c>
      <c r="D112" s="46">
        <f t="shared" si="1"/>
        <v>23862.66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f>SUM(C114:C116)</f>
        <v>0</v>
      </c>
      <c r="D113" s="46">
        <f t="shared" ref="D113:G113" si="2">SUM(D114:D116)</f>
        <v>0</v>
      </c>
      <c r="E113" s="46">
        <f t="shared" si="2"/>
        <v>0</v>
      </c>
      <c r="F113" s="46">
        <f t="shared" si="2"/>
        <v>0</v>
      </c>
      <c r="G113" s="46">
        <f t="shared" si="2"/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f>C114</f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f t="shared" ref="D115:D116" si="3">C115</f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f t="shared" si="3"/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f>SUM(C121:C126)</f>
        <v>50000</v>
      </c>
    </row>
    <row r="121" spans="1:8" x14ac:dyDescent="0.2">
      <c r="A121" s="44">
        <v>2161</v>
      </c>
      <c r="B121" s="42" t="s">
        <v>271</v>
      </c>
      <c r="C121" s="46">
        <v>50000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f>SUM(C128:C133)</f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648</v>
      </c>
    </row>
    <row r="153" spans="1:8" x14ac:dyDescent="0.2">
      <c r="A153" s="154" t="s">
        <v>653</v>
      </c>
      <c r="B153" s="154"/>
      <c r="C153" s="154"/>
      <c r="D153" s="154"/>
      <c r="E153" s="154"/>
      <c r="F153" s="154"/>
      <c r="G153" s="154"/>
      <c r="H153" s="154"/>
    </row>
    <row r="154" spans="1:8" ht="15" x14ac:dyDescent="0.2">
      <c r="A154" s="155" t="s">
        <v>654</v>
      </c>
      <c r="B154" s="155"/>
      <c r="C154" s="155"/>
      <c r="D154" s="155"/>
      <c r="E154" s="155"/>
      <c r="F154" s="155"/>
      <c r="G154" s="155"/>
      <c r="H154" s="155"/>
    </row>
  </sheetData>
  <sheetProtection formatCells="0" formatColumns="0" formatRows="0" insertColumns="0" insertRows="0" insertHyperlinks="0" deleteColumns="0" deleteRows="0" sort="0" autoFilter="0" pivotTables="0"/>
  <mergeCells count="5">
    <mergeCell ref="A153:H153"/>
    <mergeCell ref="A154:H154"/>
    <mergeCell ref="A1:F1"/>
    <mergeCell ref="A2:F2"/>
    <mergeCell ref="A3:F3"/>
  </mergeCells>
  <hyperlinks>
    <hyperlink ref="A154" r:id="rId1"/>
  </hyperlinks>
  <pageMargins left="0.70866141732283472" right="0.70866141732283472" top="0.74803149606299213" bottom="0.74803149606299213" header="0.31496062992125984" footer="0.31496062992125984"/>
  <pageSetup scale="47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643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32"/>
  <sheetViews>
    <sheetView zoomScale="70" zoomScaleNormal="70" workbookViewId="0">
      <selection activeCell="A33" sqref="A33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7" t="str">
        <f>ESF!A1</f>
        <v>Instituto Municipal de Vivienda de San Miguel de Allende, Gto.</v>
      </c>
      <c r="B1" s="157"/>
      <c r="C1" s="157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57" t="s">
        <v>290</v>
      </c>
      <c r="B2" s="157"/>
      <c r="C2" s="157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7" t="str">
        <f>ESF!A3</f>
        <v>Correspondiente del 1 de Enero 31 de Marzo de 2022</v>
      </c>
      <c r="B3" s="157"/>
      <c r="C3" s="157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f>SUM(C9+C19+C25+C28+C34+C37+C46)</f>
        <v>239372.89</v>
      </c>
      <c r="D8" s="70"/>
      <c r="E8" s="68"/>
    </row>
    <row r="9" spans="1:5" x14ac:dyDescent="0.2">
      <c r="A9" s="69">
        <v>4110</v>
      </c>
      <c r="B9" s="70" t="s">
        <v>293</v>
      </c>
      <c r="C9" s="73">
        <f>SUM(C10:C18)</f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f>SUM(C20:C24)</f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f>SUM(C26:C27)</f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f>SUM(C29:C33)</f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f>SUM(C35:C36)</f>
        <v>140914.62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140914.62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f>SUM(C38:C45)</f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f>SUM(C47:C54)</f>
        <v>98458.27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98458.27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f>+C59+C65</f>
        <v>1637490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f>SUM(C60:C64)</f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f>SUM(C66:C69)</f>
        <v>1637490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1637490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f>C74+C77+C83+C85+C87</f>
        <v>0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f>SUM(C75:C76)</f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f>SUM(C78:C82)</f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f>SUM(C84)</f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f>SUM(C86)</f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f>SUM(C88:C94)</f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f>C99+C127+C160+C170+C185+C218</f>
        <v>782623.2</v>
      </c>
      <c r="D98" s="74">
        <v>1</v>
      </c>
      <c r="E98" s="70"/>
    </row>
    <row r="99" spans="1:5" x14ac:dyDescent="0.2">
      <c r="A99" s="72">
        <v>5100</v>
      </c>
      <c r="B99" s="70" t="s">
        <v>347</v>
      </c>
      <c r="C99" s="73">
        <f>C100+C107+C117</f>
        <v>782623.2</v>
      </c>
      <c r="D99" s="74">
        <f>C99/$C$98</f>
        <v>1</v>
      </c>
      <c r="E99" s="70"/>
    </row>
    <row r="100" spans="1:5" x14ac:dyDescent="0.2">
      <c r="A100" s="72">
        <v>5110</v>
      </c>
      <c r="B100" s="70" t="s">
        <v>348</v>
      </c>
      <c r="C100" s="73">
        <f>SUM(C101:C106)</f>
        <v>523852.18</v>
      </c>
      <c r="D100" s="74">
        <f t="shared" ref="D100:D163" si="0">C100/$C$98</f>
        <v>0.66935426907865758</v>
      </c>
      <c r="E100" s="70"/>
    </row>
    <row r="101" spans="1:5" x14ac:dyDescent="0.2">
      <c r="A101" s="72">
        <v>5111</v>
      </c>
      <c r="B101" s="70" t="s">
        <v>349</v>
      </c>
      <c r="C101" s="73">
        <v>454690.55</v>
      </c>
      <c r="D101" s="74">
        <f t="shared" si="0"/>
        <v>0.58098271300927451</v>
      </c>
      <c r="E101" s="70"/>
    </row>
    <row r="102" spans="1:5" x14ac:dyDescent="0.2">
      <c r="A102" s="72">
        <v>5112</v>
      </c>
      <c r="B102" s="70" t="s">
        <v>350</v>
      </c>
      <c r="C102" s="73">
        <v>51165.71</v>
      </c>
      <c r="D102" s="74">
        <f t="shared" si="0"/>
        <v>6.5377195564864418E-2</v>
      </c>
      <c r="E102" s="70"/>
    </row>
    <row r="103" spans="1:5" x14ac:dyDescent="0.2">
      <c r="A103" s="72">
        <v>5113</v>
      </c>
      <c r="B103" s="70" t="s">
        <v>351</v>
      </c>
      <c r="C103" s="73">
        <v>0</v>
      </c>
      <c r="D103" s="74">
        <f t="shared" si="0"/>
        <v>0</v>
      </c>
      <c r="E103" s="70"/>
    </row>
    <row r="104" spans="1:5" x14ac:dyDescent="0.2">
      <c r="A104" s="72">
        <v>5114</v>
      </c>
      <c r="B104" s="70" t="s">
        <v>352</v>
      </c>
      <c r="C104" s="73">
        <v>0</v>
      </c>
      <c r="D104" s="74">
        <f t="shared" si="0"/>
        <v>0</v>
      </c>
      <c r="E104" s="70"/>
    </row>
    <row r="105" spans="1:5" x14ac:dyDescent="0.2">
      <c r="A105" s="72">
        <v>5115</v>
      </c>
      <c r="B105" s="70" t="s">
        <v>353</v>
      </c>
      <c r="C105" s="73">
        <v>17995.919999999998</v>
      </c>
      <c r="D105" s="74">
        <f t="shared" si="0"/>
        <v>2.2994360504518647E-2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f>SUM(C108:C116)</f>
        <v>45075.020000000004</v>
      </c>
      <c r="D107" s="74">
        <f t="shared" si="0"/>
        <v>5.7594791465420403E-2</v>
      </c>
      <c r="E107" s="70"/>
    </row>
    <row r="108" spans="1:5" x14ac:dyDescent="0.2">
      <c r="A108" s="72">
        <v>5121</v>
      </c>
      <c r="B108" s="70" t="s">
        <v>356</v>
      </c>
      <c r="C108" s="73">
        <v>676.75</v>
      </c>
      <c r="D108" s="74">
        <f t="shared" si="0"/>
        <v>8.6472008496553648E-4</v>
      </c>
      <c r="E108" s="70"/>
    </row>
    <row r="109" spans="1:5" x14ac:dyDescent="0.2">
      <c r="A109" s="72">
        <v>5122</v>
      </c>
      <c r="B109" s="70" t="s">
        <v>357</v>
      </c>
      <c r="C109" s="73">
        <v>169</v>
      </c>
      <c r="D109" s="74">
        <f t="shared" si="0"/>
        <v>2.1594044234824627E-4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0</v>
      </c>
      <c r="D111" s="74">
        <f t="shared" si="0"/>
        <v>0</v>
      </c>
      <c r="E111" s="70"/>
    </row>
    <row r="112" spans="1:5" x14ac:dyDescent="0.2">
      <c r="A112" s="72">
        <v>5125</v>
      </c>
      <c r="B112" s="70" t="s">
        <v>360</v>
      </c>
      <c r="C112" s="73">
        <v>27240.23</v>
      </c>
      <c r="D112" s="74">
        <f t="shared" si="0"/>
        <v>3.4806315478508688E-2</v>
      </c>
      <c r="E112" s="70"/>
    </row>
    <row r="113" spans="1:5" x14ac:dyDescent="0.2">
      <c r="A113" s="72">
        <v>5126</v>
      </c>
      <c r="B113" s="70" t="s">
        <v>361</v>
      </c>
      <c r="C113" s="73">
        <v>16989.04</v>
      </c>
      <c r="D113" s="74">
        <f t="shared" si="0"/>
        <v>2.1707815459597928E-2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>
        <f t="shared" si="0"/>
        <v>0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0</v>
      </c>
      <c r="D116" s="74">
        <f t="shared" si="0"/>
        <v>0</v>
      </c>
      <c r="E116" s="70"/>
    </row>
    <row r="117" spans="1:5" x14ac:dyDescent="0.2">
      <c r="A117" s="72">
        <v>5130</v>
      </c>
      <c r="B117" s="70" t="s">
        <v>365</v>
      </c>
      <c r="C117" s="73">
        <f>SUM(C118:C126)</f>
        <v>213696</v>
      </c>
      <c r="D117" s="74">
        <f t="shared" si="0"/>
        <v>0.27305093945592213</v>
      </c>
      <c r="E117" s="70"/>
    </row>
    <row r="118" spans="1:5" x14ac:dyDescent="0.2">
      <c r="A118" s="72">
        <v>5131</v>
      </c>
      <c r="B118" s="70" t="s">
        <v>366</v>
      </c>
      <c r="C118" s="73">
        <v>6220</v>
      </c>
      <c r="D118" s="74">
        <f t="shared" si="0"/>
        <v>7.9476304816928512E-3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66455.42</v>
      </c>
      <c r="D120" s="74">
        <f t="shared" si="0"/>
        <v>8.4913685155257351E-2</v>
      </c>
      <c r="E120" s="70"/>
    </row>
    <row r="121" spans="1:5" x14ac:dyDescent="0.2">
      <c r="A121" s="72">
        <v>5134</v>
      </c>
      <c r="B121" s="70" t="s">
        <v>369</v>
      </c>
      <c r="C121" s="73">
        <v>26184.29</v>
      </c>
      <c r="D121" s="74">
        <f t="shared" si="0"/>
        <v>3.3457083817602137E-2</v>
      </c>
      <c r="E121" s="70"/>
    </row>
    <row r="122" spans="1:5" x14ac:dyDescent="0.2">
      <c r="A122" s="72">
        <v>5135</v>
      </c>
      <c r="B122" s="70" t="s">
        <v>370</v>
      </c>
      <c r="C122" s="73">
        <v>95240.84</v>
      </c>
      <c r="D122" s="74">
        <f t="shared" si="0"/>
        <v>0.12169437348650028</v>
      </c>
      <c r="E122" s="70"/>
    </row>
    <row r="123" spans="1:5" x14ac:dyDescent="0.2">
      <c r="A123" s="72">
        <v>5136</v>
      </c>
      <c r="B123" s="70" t="s">
        <v>371</v>
      </c>
      <c r="C123" s="73">
        <v>0</v>
      </c>
      <c r="D123" s="74">
        <f t="shared" si="0"/>
        <v>0</v>
      </c>
      <c r="E123" s="70"/>
    </row>
    <row r="124" spans="1:5" x14ac:dyDescent="0.2">
      <c r="A124" s="72">
        <v>5137</v>
      </c>
      <c r="B124" s="70" t="s">
        <v>372</v>
      </c>
      <c r="C124" s="73">
        <v>0</v>
      </c>
      <c r="D124" s="74">
        <f t="shared" si="0"/>
        <v>0</v>
      </c>
      <c r="E124" s="70"/>
    </row>
    <row r="125" spans="1:5" x14ac:dyDescent="0.2">
      <c r="A125" s="72">
        <v>5138</v>
      </c>
      <c r="B125" s="70" t="s">
        <v>373</v>
      </c>
      <c r="C125" s="73">
        <v>2323.7600000000002</v>
      </c>
      <c r="D125" s="74">
        <f t="shared" si="0"/>
        <v>2.9691938598293537E-3</v>
      </c>
      <c r="E125" s="70"/>
    </row>
    <row r="126" spans="1:5" x14ac:dyDescent="0.2">
      <c r="A126" s="72">
        <v>5139</v>
      </c>
      <c r="B126" s="70" t="s">
        <v>374</v>
      </c>
      <c r="C126" s="73">
        <v>17271.689999999999</v>
      </c>
      <c r="D126" s="74">
        <f t="shared" si="0"/>
        <v>2.2068972655040126E-2</v>
      </c>
      <c r="E126" s="70"/>
    </row>
    <row r="127" spans="1:5" x14ac:dyDescent="0.2">
      <c r="A127" s="72">
        <v>5200</v>
      </c>
      <c r="B127" s="70" t="s">
        <v>375</v>
      </c>
      <c r="C127" s="73">
        <f>C128+C131+C134+C137+C142+C146+C149+C151+C157</f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376</v>
      </c>
      <c r="C128" s="73">
        <f>SUM(C129:C130)</f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f>SUM(C132:C133)</f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f>SUM(C135:C136)</f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f>SUM(C138:C141)</f>
        <v>0</v>
      </c>
      <c r="D137" s="74">
        <f t="shared" si="0"/>
        <v>0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>
        <f t="shared" si="0"/>
        <v>0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f>SUM(C143:C145)</f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f>SUM(C147:C148)</f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f>SUM(C150)</f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f>SUM(C152:C156)</f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f>SUM(C158:C159)</f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f>C161+C164+C167</f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f>C162+C163</f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f>SUM(C165:C166)</f>
        <v>0</v>
      </c>
      <c r="D164" s="74">
        <f t="shared" ref="D164:D220" si="1">C164/$C$98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f>SUM(C168:C169)</f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f>C171+C174+C177+C180+C182</f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f>SUM(C172:C173)</f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f>SUM(C175:C176)</f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f>SUM(C178:C179)</f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f>SUM(C181)</f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f>SUM(C183:C184)</f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f>C186+C195+C198+C204+C206+C208</f>
        <v>0</v>
      </c>
      <c r="D185" s="74">
        <f t="shared" si="1"/>
        <v>0</v>
      </c>
      <c r="E185" s="70"/>
    </row>
    <row r="186" spans="1:5" x14ac:dyDescent="0.2">
      <c r="A186" s="72">
        <v>5510</v>
      </c>
      <c r="B186" s="70" t="s">
        <v>427</v>
      </c>
      <c r="C186" s="73">
        <f>SUM(C187:C194)</f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>
        <f t="shared" si="1"/>
        <v>0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f t="shared" si="1"/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f>SUM(C196:C197)</f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f>SUM(C199:C203)</f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f>SUM(C205)</f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f>C207</f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f>SUM(C209:C217)</f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f>C219</f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f>C220</f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648</v>
      </c>
    </row>
    <row r="231" spans="1:8" x14ac:dyDescent="0.2">
      <c r="A231" s="154" t="s">
        <v>653</v>
      </c>
      <c r="B231" s="154"/>
      <c r="C231" s="154"/>
      <c r="D231" s="154"/>
      <c r="E231" s="151"/>
      <c r="F231" s="151"/>
      <c r="G231" s="151"/>
      <c r="H231" s="151"/>
    </row>
    <row r="232" spans="1:8" ht="15" x14ac:dyDescent="0.2">
      <c r="A232" s="155" t="s">
        <v>654</v>
      </c>
      <c r="B232" s="155"/>
      <c r="C232" s="155"/>
      <c r="D232" s="155"/>
      <c r="E232" s="152"/>
      <c r="F232" s="152"/>
      <c r="G232" s="152"/>
      <c r="H232" s="152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231:D231"/>
    <mergeCell ref="A232:D232"/>
  </mergeCells>
  <hyperlinks>
    <hyperlink ref="A232" r:id="rId1"/>
  </hyperlinks>
  <pageMargins left="0.70866141732283472" right="0.70866141732283472" top="0.74803149606299213" bottom="0.74803149606299213" header="0.31496062992125984" footer="0.31496062992125984"/>
  <pageSetup scale="65" orientation="portrait" horizontalDpi="4294967293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644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645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645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9"/>
  <sheetViews>
    <sheetView topLeftCell="A29" workbookViewId="0">
      <selection activeCell="A37" sqref="A37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2" t="str">
        <f>ESF!A1</f>
        <v>Instituto Municipal de Vivienda de San Miguel de Allende, Gto.</v>
      </c>
      <c r="B1" s="162"/>
      <c r="C1" s="162"/>
      <c r="D1" s="49" t="s">
        <v>179</v>
      </c>
      <c r="E1" s="50">
        <f>'Notas a los Edos Financieros'!D1</f>
        <v>2022</v>
      </c>
    </row>
    <row r="2" spans="1:5" ht="18.95" customHeight="1" x14ac:dyDescent="0.2">
      <c r="A2" s="162" t="s">
        <v>454</v>
      </c>
      <c r="B2" s="162"/>
      <c r="C2" s="162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2" t="str">
        <f>ESF!A3</f>
        <v>Correspondiente del 1 de Enero 31 de Marzo de 2022</v>
      </c>
      <c r="B3" s="162"/>
      <c r="C3" s="162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24271705.27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1094239.69</v>
      </c>
    </row>
    <row r="15" spans="1:5" x14ac:dyDescent="0.2">
      <c r="A15" s="55">
        <v>3220</v>
      </c>
      <c r="B15" s="51" t="s">
        <v>459</v>
      </c>
      <c r="C15" s="56">
        <v>5416084.3399999999</v>
      </c>
    </row>
    <row r="16" spans="1:5" x14ac:dyDescent="0.2">
      <c r="A16" s="55">
        <v>3230</v>
      </c>
      <c r="B16" s="51" t="s">
        <v>460</v>
      </c>
      <c r="C16" s="56">
        <f>SUM(C17:C20)</f>
        <v>39656038.100000001</v>
      </c>
    </row>
    <row r="17" spans="1:3" x14ac:dyDescent="0.2">
      <c r="A17" s="55">
        <v>3231</v>
      </c>
      <c r="B17" s="51" t="s">
        <v>461</v>
      </c>
      <c r="C17" s="56">
        <v>39656038.100000001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f>SUM(C22:C24)</f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f>SUM(C26:C27)</f>
        <v>-1386074.95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-1386074.95</v>
      </c>
    </row>
    <row r="29" spans="1:3" x14ac:dyDescent="0.2">
      <c r="B29" s="42" t="s">
        <v>648</v>
      </c>
    </row>
    <row r="38" spans="1:5" x14ac:dyDescent="0.2">
      <c r="A38" s="154" t="s">
        <v>653</v>
      </c>
      <c r="B38" s="154"/>
      <c r="C38" s="154"/>
      <c r="D38" s="154"/>
      <c r="E38" s="154"/>
    </row>
    <row r="39" spans="1:5" ht="15" x14ac:dyDescent="0.2">
      <c r="A39" s="155" t="s">
        <v>654</v>
      </c>
      <c r="B39" s="155"/>
      <c r="C39" s="155"/>
      <c r="D39" s="155"/>
      <c r="E39" s="155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38:E38"/>
    <mergeCell ref="A39:E39"/>
  </mergeCells>
  <hyperlinks>
    <hyperlink ref="A39" r:id="rId1"/>
  </hyperlinks>
  <pageMargins left="0.70866141732283472" right="0.70866141732283472" top="0.74803149606299213" bottom="0.74803149606299213" header="0.31496062992125984" footer="0.31496062992125984"/>
  <pageSetup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646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opLeftCell="A113" workbookViewId="0">
      <selection activeCell="A124" sqref="A124:E125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2" t="str">
        <f>ESF!A1</f>
        <v>Instituto Municipal de Vivienda de San Miguel de Allende, Gto.</v>
      </c>
      <c r="B1" s="162"/>
      <c r="C1" s="162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62" t="s">
        <v>472</v>
      </c>
      <c r="B2" s="162"/>
      <c r="C2" s="162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2" t="str">
        <f>ESF!A3</f>
        <v>Correspondiente del 1 de Enero 31 de Marzo de 2022</v>
      </c>
      <c r="B3" s="162"/>
      <c r="C3" s="162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615</v>
      </c>
      <c r="C7" s="129">
        <v>2022</v>
      </c>
      <c r="D7" s="129">
        <v>2021</v>
      </c>
    </row>
    <row r="8" spans="1:5" x14ac:dyDescent="0.2">
      <c r="A8" s="55">
        <v>1111</v>
      </c>
      <c r="B8" s="51" t="s">
        <v>473</v>
      </c>
      <c r="C8" s="56">
        <v>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0</v>
      </c>
      <c r="D9" s="56">
        <v>0</v>
      </c>
    </row>
    <row r="10" spans="1:5" x14ac:dyDescent="0.2">
      <c r="A10" s="55">
        <v>1113</v>
      </c>
      <c r="B10" s="51" t="s">
        <v>475</v>
      </c>
      <c r="C10" s="56">
        <v>7268427.9800000004</v>
      </c>
      <c r="D10" s="56">
        <v>5957508.0899999999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610</v>
      </c>
      <c r="C15" s="124">
        <f>SUM(C8:C14)</f>
        <v>7268427.9800000004</v>
      </c>
      <c r="D15" s="124">
        <f>SUM(D8:D14)</f>
        <v>5957508.0899999999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615</v>
      </c>
      <c r="C19" s="129" t="s">
        <v>612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0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0</v>
      </c>
      <c r="D28" s="124">
        <f>SUM(D29:D36)</f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613</v>
      </c>
      <c r="C43" s="124">
        <f>C20+C28+C37</f>
        <v>0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615</v>
      </c>
      <c r="C46" s="129">
        <v>2022</v>
      </c>
      <c r="D46" s="129">
        <v>2021</v>
      </c>
    </row>
    <row r="47" spans="1:4" x14ac:dyDescent="0.2">
      <c r="A47" s="62">
        <v>3210</v>
      </c>
      <c r="B47" s="63" t="s">
        <v>611</v>
      </c>
      <c r="C47" s="124">
        <v>1094239.69</v>
      </c>
      <c r="D47" s="124">
        <v>-2218750.89</v>
      </c>
    </row>
    <row r="48" spans="1:4" x14ac:dyDescent="0.2">
      <c r="A48" s="55"/>
      <c r="B48" s="140" t="s">
        <v>616</v>
      </c>
      <c r="C48" s="124">
        <f>C49+C61+C93+C96</f>
        <v>31214.23</v>
      </c>
      <c r="D48" s="124">
        <f>D49+D61+D93+D96</f>
        <v>217429.97999999998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620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621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622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623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623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624</v>
      </c>
      <c r="C58" s="56">
        <f>SUM(C59:C60)</f>
        <v>0</v>
      </c>
      <c r="D58" s="56">
        <f>SUM(D59:D60)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C62+C71+C74+C80+C82+C84</f>
        <v>0</v>
      </c>
      <c r="D61" s="124">
        <f>D62+D71+D74+D80+D82+D84</f>
        <v>120095.55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120095.55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60131.41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59467.66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496.48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SUM(C72:C73)</f>
        <v>0</v>
      </c>
      <c r="D71" s="56">
        <f>SUM(D72:D73)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SUM(C81)</f>
        <v>0</v>
      </c>
      <c r="D80" s="56">
        <f>SUM(D81)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SUM(C83)</f>
        <v>0</v>
      </c>
      <c r="D82" s="56">
        <f>SUM(D83)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625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617</v>
      </c>
      <c r="C96" s="124">
        <f>SUM(C97:C101)</f>
        <v>31214.23</v>
      </c>
      <c r="D96" s="124">
        <f>SUM(D97:D101)</f>
        <v>97334.43</v>
      </c>
    </row>
    <row r="97" spans="1:4" x14ac:dyDescent="0.2">
      <c r="A97" s="55">
        <v>2111</v>
      </c>
      <c r="B97" s="51" t="s">
        <v>626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627</v>
      </c>
      <c r="C98" s="56">
        <v>5298.16</v>
      </c>
      <c r="D98" s="56">
        <v>16466.03</v>
      </c>
    </row>
    <row r="99" spans="1:4" x14ac:dyDescent="0.2">
      <c r="A99" s="55">
        <v>2112</v>
      </c>
      <c r="B99" s="51" t="s">
        <v>628</v>
      </c>
      <c r="C99" s="56">
        <v>25916.07</v>
      </c>
      <c r="D99" s="56">
        <v>80868.399999999994</v>
      </c>
    </row>
    <row r="100" spans="1:4" x14ac:dyDescent="0.2">
      <c r="A100" s="55">
        <v>2115</v>
      </c>
      <c r="B100" s="51" t="s">
        <v>630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629</v>
      </c>
      <c r="C101" s="56">
        <v>0</v>
      </c>
      <c r="D101" s="56">
        <v>0</v>
      </c>
    </row>
    <row r="102" spans="1:4" x14ac:dyDescent="0.2">
      <c r="A102" s="55"/>
      <c r="B102" s="140" t="s">
        <v>618</v>
      </c>
      <c r="C102" s="124">
        <f>+C103</f>
        <v>0</v>
      </c>
      <c r="D102" s="124">
        <f>+D103</f>
        <v>0</v>
      </c>
    </row>
    <row r="103" spans="1:4" x14ac:dyDescent="0.2">
      <c r="A103" s="62">
        <v>1120</v>
      </c>
      <c r="B103" s="141" t="s">
        <v>619</v>
      </c>
      <c r="C103" s="124">
        <f>SUM(C104:C112)</f>
        <v>0</v>
      </c>
      <c r="D103" s="124">
        <f>SUM(D104:D112)</f>
        <v>0</v>
      </c>
    </row>
    <row r="104" spans="1:4" x14ac:dyDescent="0.2">
      <c r="A104" s="55">
        <v>1124</v>
      </c>
      <c r="B104" s="139" t="s">
        <v>635</v>
      </c>
      <c r="C104" s="153">
        <v>0</v>
      </c>
      <c r="D104" s="56">
        <v>0</v>
      </c>
    </row>
    <row r="105" spans="1:4" x14ac:dyDescent="0.2">
      <c r="A105" s="55">
        <v>1124</v>
      </c>
      <c r="B105" s="139" t="s">
        <v>636</v>
      </c>
      <c r="C105" s="153">
        <v>0</v>
      </c>
      <c r="D105" s="56">
        <v>0</v>
      </c>
    </row>
    <row r="106" spans="1:4" x14ac:dyDescent="0.2">
      <c r="A106" s="55">
        <v>1124</v>
      </c>
      <c r="B106" s="139" t="s">
        <v>637</v>
      </c>
      <c r="C106" s="153">
        <v>0</v>
      </c>
      <c r="D106" s="56">
        <v>0</v>
      </c>
    </row>
    <row r="107" spans="1:4" x14ac:dyDescent="0.2">
      <c r="A107" s="55">
        <v>1124</v>
      </c>
      <c r="B107" s="139" t="s">
        <v>638</v>
      </c>
      <c r="C107" s="153">
        <v>0</v>
      </c>
      <c r="D107" s="56">
        <v>0</v>
      </c>
    </row>
    <row r="108" spans="1:4" x14ac:dyDescent="0.2">
      <c r="A108" s="55">
        <v>1124</v>
      </c>
      <c r="B108" s="139" t="s">
        <v>639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640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632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633</v>
      </c>
      <c r="C111" s="153">
        <v>0</v>
      </c>
      <c r="D111" s="56">
        <v>0</v>
      </c>
    </row>
    <row r="112" spans="1:4" x14ac:dyDescent="0.2">
      <c r="A112" s="55">
        <v>1122</v>
      </c>
      <c r="B112" s="139" t="s">
        <v>634</v>
      </c>
      <c r="C112" s="56">
        <v>0</v>
      </c>
      <c r="D112" s="56">
        <v>0</v>
      </c>
    </row>
    <row r="113" spans="1:5" x14ac:dyDescent="0.2">
      <c r="A113" s="55"/>
      <c r="B113" s="143" t="s">
        <v>631</v>
      </c>
      <c r="C113" s="124">
        <f>C47+C48-C102</f>
        <v>1125453.92</v>
      </c>
      <c r="D113" s="124">
        <f>D47+D48-D102</f>
        <v>-2001320.9100000001</v>
      </c>
    </row>
    <row r="115" spans="1:5" x14ac:dyDescent="0.2">
      <c r="B115" s="42" t="s">
        <v>648</v>
      </c>
    </row>
    <row r="124" spans="1:5" x14ac:dyDescent="0.2">
      <c r="A124" s="154" t="s">
        <v>653</v>
      </c>
      <c r="B124" s="154"/>
      <c r="C124" s="154"/>
      <c r="D124" s="154"/>
      <c r="E124" s="154"/>
    </row>
    <row r="125" spans="1:5" ht="15" x14ac:dyDescent="0.2">
      <c r="A125" s="155" t="s">
        <v>654</v>
      </c>
      <c r="B125" s="155"/>
      <c r="C125" s="155"/>
      <c r="D125" s="155"/>
      <c r="E125" s="155"/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124:E124"/>
    <mergeCell ref="A125:E125"/>
  </mergeCells>
  <dataValidations count="3">
    <dataValidation allowBlank="1" showInputMessage="1" showErrorMessage="1" prompt="Importe final del periodo que corresponde la información financiera trimestral que se presenta." sqref="C7 C46 D59:D60 D50:D57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hyperlinks>
    <hyperlink ref="A125" r:id="rId1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614</v>
      </c>
    </row>
    <row r="6" spans="1:2" ht="14.1" customHeight="1" x14ac:dyDescent="0.2">
      <c r="B6" s="29" t="s">
        <v>641</v>
      </c>
    </row>
    <row r="7" spans="1:2" ht="14.1" customHeight="1" x14ac:dyDescent="0.2">
      <c r="B7" s="29" t="s">
        <v>609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642</v>
      </c>
    </row>
    <row r="14" spans="1:2" x14ac:dyDescent="0.2">
      <c r="B14" s="29" t="s">
        <v>609</v>
      </c>
    </row>
    <row r="16" spans="1:2" ht="22.5" x14ac:dyDescent="0.2">
      <c r="A16" s="137" t="s">
        <v>608</v>
      </c>
      <c r="B16" s="136" t="s">
        <v>647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874B1-1EFE-4D08-8A2D-D41BA1E3D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d2e705e-1a44-4129-9cba-050973369e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antonio70236@gmail.com</cp:lastModifiedBy>
  <cp:lastPrinted>2022-04-24T01:31:15Z</cp:lastPrinted>
  <dcterms:created xsi:type="dcterms:W3CDTF">2012-12-11T20:36:24Z</dcterms:created>
  <dcterms:modified xsi:type="dcterms:W3CDTF">2022-04-24T03:43:26Z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