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ALFONSO TRABAJO\C..P ALFONSO\EJERCICIO 2021 IMUVI A PARTIR DEL 30 NOV\PAPEL DE TRABAJO\PREPARACION CUENTA PUBLICA 2021\ANUAL 2021\"/>
    </mc:Choice>
  </mc:AlternateContent>
  <bookViews>
    <workbookView xWindow="-120" yWindow="-120" windowWidth="20730" windowHeight="1116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F11" i="1"/>
  <c r="E11" i="1"/>
  <c r="E10" i="1"/>
  <c r="F10" i="1" s="1"/>
  <c r="F9" i="1"/>
  <c r="E9" i="1"/>
  <c r="E8" i="1"/>
  <c r="F8" i="1" s="1"/>
  <c r="F7" i="1"/>
  <c r="E7" i="1"/>
  <c r="E6" i="1"/>
  <c r="F6" i="1" s="1"/>
  <c r="F5" i="1"/>
  <c r="E5" i="1"/>
  <c r="E4" i="1"/>
  <c r="D4" i="1"/>
  <c r="D3" i="1" s="1"/>
  <c r="C4" i="1"/>
  <c r="B4" i="1"/>
  <c r="C3" i="1"/>
  <c r="B3" i="1"/>
  <c r="F4" i="1" l="1"/>
  <c r="F3" i="1" s="1"/>
  <c r="F12" i="1"/>
  <c r="E12" i="1"/>
  <c r="E3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<sst xmlns="http://schemas.openxmlformats.org/spreadsheetml/2006/main" count="27" uniqueCount="27">
  <si>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</si>
  <si>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</si>
  <si>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</si>
  <si>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</si>
  <si>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</si>
  <si>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</si>
  <si>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</si>
  <si>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</si>
  <si>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</si>
  <si>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</si>
  <si>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</si>
  <si>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</si>
  <si>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</si>
  <si>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</si>
  <si>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</si>
  <si>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</si>
  <si>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</si>
  <si>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</si>
  <si>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</si>
  <si>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</si>
  <si>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</si>
  <si>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</si>
  <si>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</si>
  <si>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</si>
  <si>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</si>
  <si>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</si>
  <si>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Vivienda de San Miguel de Allende, Gto.
Estado Analítico del Activo
Del1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</si>
</sst>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J7" sqref="J7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6">
        <f>+B4+B12</f>
        <v>72223311.36999999</v>
      </c>
      <c r="C3" s="6">
        <f t="shared" ref="C3:F3" si="0">+C4+C12</f>
        <v>22941504.870000005</v>
      </c>
      <c r="D3" s="6">
        <f t="shared" si="0"/>
        <v>26869943.66</v>
      </c>
      <c r="E3" s="6">
        <f t="shared" si="0"/>
        <v>68294872.579999998</v>
      </c>
      <c r="F3" s="6">
        <f t="shared" si="0"/>
        <v>-3928438.7899999991</v>
      </c>
    </row>
    <row r="4" spans="1:6" x14ac:dyDescent="0.2">
      <c r="A4" s="7" t="s">
        <v>4</v>
      </c>
      <c r="B4" s="6">
        <f>SUM(B5:B11)</f>
        <v>11416234.57</v>
      </c>
      <c r="C4" s="6">
        <f>SUM(C5:C11)</f>
        <v>20264032.380000003</v>
      </c>
      <c r="D4" s="6">
        <f>SUM(D5:D11)</f>
        <v>24762409.57</v>
      </c>
      <c r="E4" s="6">
        <f>SUM(E5:E11)</f>
        <v>6917857.3800000008</v>
      </c>
      <c r="F4" s="6">
        <f>SUM(F5:F11)</f>
        <v>-4498377.1899999995</v>
      </c>
    </row>
    <row r="5" spans="1:6" x14ac:dyDescent="0.2">
      <c r="A5" s="8" t="s">
        <v>5</v>
      </c>
      <c r="B5" s="9">
        <v>7473905.2800000003</v>
      </c>
      <c r="C5" s="9">
        <v>13058478.16</v>
      </c>
      <c r="D5" s="9">
        <v>14574875.35</v>
      </c>
      <c r="E5" s="9">
        <f>B5+C5-D5</f>
        <v>5957508.0900000017</v>
      </c>
      <c r="F5" s="9">
        <f t="shared" ref="F5:F11" si="1">E5-B5</f>
        <v>-1516397.1899999985</v>
      </c>
    </row>
    <row r="6" spans="1:6" x14ac:dyDescent="0.2">
      <c r="A6" s="8" t="s">
        <v>6</v>
      </c>
      <c r="B6" s="9">
        <v>3942329.29</v>
      </c>
      <c r="C6" s="9">
        <v>7025094.21</v>
      </c>
      <c r="D6" s="9">
        <v>10179874.220000001</v>
      </c>
      <c r="E6" s="9">
        <f t="shared" ref="E6:E11" si="2">B6+C6-D6</f>
        <v>787549.27999999933</v>
      </c>
      <c r="F6" s="9">
        <f t="shared" si="1"/>
        <v>-3154780.0100000007</v>
      </c>
    </row>
    <row r="7" spans="1:6" x14ac:dyDescent="0.2">
      <c r="A7" s="8" t="s">
        <v>7</v>
      </c>
      <c r="B7" s="9">
        <v>0</v>
      </c>
      <c r="C7" s="9">
        <v>4060</v>
      </c>
      <c r="D7" s="9">
        <v>4060</v>
      </c>
      <c r="E7" s="9">
        <f t="shared" si="2"/>
        <v>0</v>
      </c>
      <c r="F7" s="9">
        <f t="shared" si="1"/>
        <v>0</v>
      </c>
    </row>
    <row r="8" spans="1:6" x14ac:dyDescent="0.2">
      <c r="A8" s="8" t="s">
        <v>1</v>
      </c>
      <c r="B8" s="9">
        <v>0</v>
      </c>
      <c r="C8" s="9">
        <v>176400.01</v>
      </c>
      <c r="D8" s="9">
        <v>3600</v>
      </c>
      <c r="E8" s="9">
        <f t="shared" si="2"/>
        <v>172800.01</v>
      </c>
      <c r="F8" s="9">
        <f t="shared" si="1"/>
        <v>172800.01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8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7" t="s">
        <v>10</v>
      </c>
      <c r="B12" s="6">
        <f>SUM(B13:B21)</f>
        <v>60807076.79999999</v>
      </c>
      <c r="C12" s="6">
        <f>SUM(C13:C21)</f>
        <v>2677472.4900000002</v>
      </c>
      <c r="D12" s="6">
        <f>SUM(D13:D21)</f>
        <v>2107534.09</v>
      </c>
      <c r="E12" s="6">
        <f>SUM(E13:E21)</f>
        <v>61377015.199999996</v>
      </c>
      <c r="F12" s="6">
        <f>SUM(F13:F21)</f>
        <v>569938.40000000061</v>
      </c>
    </row>
    <row r="13" spans="1:6" x14ac:dyDescent="0.2">
      <c r="A13" s="8" t="s">
        <v>11</v>
      </c>
      <c r="B13" s="9">
        <v>44000005.479999997</v>
      </c>
      <c r="C13" s="9">
        <v>0</v>
      </c>
      <c r="D13" s="9">
        <v>0</v>
      </c>
      <c r="E13" s="9">
        <f>B13+C13-D13</f>
        <v>44000005.479999997</v>
      </c>
      <c r="F13" s="9">
        <f t="shared" ref="F13:F21" si="3">E13-B13</f>
        <v>0</v>
      </c>
    </row>
    <row r="14" spans="1:6" x14ac:dyDescent="0.2">
      <c r="A14" s="8" t="s">
        <v>12</v>
      </c>
      <c r="B14" s="10">
        <v>2084919.65</v>
      </c>
      <c r="C14" s="10">
        <v>1198861.6000000001</v>
      </c>
      <c r="D14" s="10">
        <v>1753782.04</v>
      </c>
      <c r="E14" s="10">
        <f t="shared" ref="E14:E21" si="4">B14+C14-D14</f>
        <v>1529999.21</v>
      </c>
      <c r="F14" s="10">
        <f t="shared" si="3"/>
        <v>-554920.43999999994</v>
      </c>
    </row>
    <row r="15" spans="1:6" x14ac:dyDescent="0.2">
      <c r="A15" s="8" t="s">
        <v>13</v>
      </c>
      <c r="B15" s="10">
        <v>14865945.01</v>
      </c>
      <c r="C15" s="10">
        <v>1328610.8899999999</v>
      </c>
      <c r="D15" s="10">
        <v>83656.5</v>
      </c>
      <c r="E15" s="10">
        <f t="shared" si="4"/>
        <v>16110899.4</v>
      </c>
      <c r="F15" s="10">
        <f t="shared" si="3"/>
        <v>1244954.3900000006</v>
      </c>
    </row>
    <row r="16" spans="1:6" x14ac:dyDescent="0.2">
      <c r="A16" s="8" t="s">
        <v>14</v>
      </c>
      <c r="B16" s="9">
        <v>1259780.3400000001</v>
      </c>
      <c r="C16" s="9">
        <v>0</v>
      </c>
      <c r="D16" s="9">
        <v>150000</v>
      </c>
      <c r="E16" s="9">
        <f t="shared" si="4"/>
        <v>1109780.3400000001</v>
      </c>
      <c r="F16" s="9">
        <f t="shared" si="3"/>
        <v>-150000</v>
      </c>
    </row>
    <row r="17" spans="1:6" x14ac:dyDescent="0.2">
      <c r="A17" s="8" t="s">
        <v>15</v>
      </c>
      <c r="B17" s="9">
        <v>11427.16</v>
      </c>
      <c r="C17" s="9">
        <v>0</v>
      </c>
      <c r="D17" s="9">
        <v>0</v>
      </c>
      <c r="E17" s="9">
        <f t="shared" si="4"/>
        <v>11427.16</v>
      </c>
      <c r="F17" s="9">
        <f t="shared" si="3"/>
        <v>0</v>
      </c>
    </row>
    <row r="18" spans="1:6" x14ac:dyDescent="0.2">
      <c r="A18" s="8" t="s">
        <v>16</v>
      </c>
      <c r="B18" s="9">
        <v>-1415000.84</v>
      </c>
      <c r="C18" s="9">
        <v>150000</v>
      </c>
      <c r="D18" s="9">
        <v>120095.55</v>
      </c>
      <c r="E18" s="9">
        <f t="shared" si="4"/>
        <v>-1385096.3900000001</v>
      </c>
      <c r="F18" s="9">
        <f t="shared" si="3"/>
        <v>29904.449999999953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ignoredErrors>
    <ignoredError sqref="B3:F11 B13:F21 B12:D12" unlockedFormula="1"/>
    <ignoredError sqref="E12:F1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A2B070-1A45-42E0-9805-A869B5F3B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2022-02-09T17:08:52Z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